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C1F1D5E1-E4C1-4ED6-A6F6-1779D41BEF6C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A43" i="17"/>
  <c r="AA44" i="17" s="1"/>
  <c r="AB43" i="17"/>
  <c r="AA31" i="17"/>
  <c r="AP31" i="17" s="1"/>
  <c r="AB31" i="17"/>
  <c r="AQ31" i="17" s="1"/>
  <c r="AA19" i="17"/>
  <c r="AA20" i="17" s="1"/>
  <c r="AB19" i="17"/>
  <c r="L43" i="17"/>
  <c r="L44" i="17" s="1"/>
  <c r="M43" i="17"/>
  <c r="N43" i="17"/>
  <c r="L31" i="17"/>
  <c r="L32" i="17" s="1"/>
  <c r="M31" i="17"/>
  <c r="N31" i="17" s="1"/>
  <c r="L19" i="17"/>
  <c r="AP19" i="17" s="1"/>
  <c r="M19" i="17"/>
  <c r="AQ19" i="17" s="1"/>
  <c r="AP43" i="16"/>
  <c r="AQ43" i="16"/>
  <c r="AA43" i="16"/>
  <c r="AA44" i="16" s="1"/>
  <c r="AP44" i="16" s="1"/>
  <c r="AB43" i="16"/>
  <c r="AA31" i="16"/>
  <c r="AA32" i="16" s="1"/>
  <c r="AB31" i="16"/>
  <c r="AC31" i="16" s="1"/>
  <c r="AA19" i="16"/>
  <c r="AP19" i="16" s="1"/>
  <c r="AB19" i="16"/>
  <c r="AQ19" i="16" s="1"/>
  <c r="AC19" i="16"/>
  <c r="L44" i="16"/>
  <c r="L43" i="16"/>
  <c r="M43" i="16"/>
  <c r="N43" i="16"/>
  <c r="L31" i="16"/>
  <c r="L32" i="16" s="1"/>
  <c r="M31" i="16"/>
  <c r="N31" i="16"/>
  <c r="L20" i="16"/>
  <c r="L19" i="16"/>
  <c r="M19" i="16"/>
  <c r="AP31" i="15"/>
  <c r="AA43" i="15"/>
  <c r="AP43" i="15" s="1"/>
  <c r="AB43" i="15"/>
  <c r="AQ43" i="15" s="1"/>
  <c r="AA31" i="15"/>
  <c r="AB31" i="15"/>
  <c r="AC31" i="15" s="1"/>
  <c r="AA19" i="15"/>
  <c r="AA20" i="15" s="1"/>
  <c r="AB19" i="15"/>
  <c r="AQ19" i="15" s="1"/>
  <c r="AC19" i="15"/>
  <c r="L44" i="15"/>
  <c r="L43" i="15"/>
  <c r="N43" i="15" s="1"/>
  <c r="M43" i="15"/>
  <c r="L32" i="15"/>
  <c r="L31" i="15"/>
  <c r="M31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 s="1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 s="1"/>
  <c r="AA32" i="11"/>
  <c r="AA31" i="11"/>
  <c r="AC31" i="11" s="1"/>
  <c r="AB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A20" i="10"/>
  <c r="AA19" i="10"/>
  <c r="AB19" i="10"/>
  <c r="AC19" i="10" s="1"/>
  <c r="L44" i="10"/>
  <c r="L43" i="10"/>
  <c r="M43" i="10"/>
  <c r="N43" i="10" s="1"/>
  <c r="L32" i="10"/>
  <c r="L31" i="10"/>
  <c r="M31" i="10"/>
  <c r="N31" i="10" s="1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N31" i="6" s="1"/>
  <c r="M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C31" i="12" s="1"/>
  <c r="AB31" i="12"/>
  <c r="AA20" i="12"/>
  <c r="AA19" i="12"/>
  <c r="AB19" i="12"/>
  <c r="AC19" i="12"/>
  <c r="L44" i="12"/>
  <c r="L43" i="12"/>
  <c r="M43" i="12"/>
  <c r="N43" i="12"/>
  <c r="L32" i="12"/>
  <c r="L31" i="12"/>
  <c r="N31" i="12" s="1"/>
  <c r="M31" i="12"/>
  <c r="L20" i="12"/>
  <c r="L19" i="12"/>
  <c r="M19" i="12"/>
  <c r="N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M31" i="8"/>
  <c r="N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M31" i="7"/>
  <c r="N31" i="7"/>
  <c r="L20" i="7"/>
  <c r="L19" i="7"/>
  <c r="M19" i="7"/>
  <c r="N19" i="7" s="1"/>
  <c r="AN17" i="16"/>
  <c r="AB18" i="17"/>
  <c r="AA18" i="17"/>
  <c r="AB17" i="17"/>
  <c r="AA17" i="17"/>
  <c r="AB16" i="17"/>
  <c r="AA16" i="17"/>
  <c r="AB15" i="17"/>
  <c r="AA15" i="17"/>
  <c r="AC15" i="17" s="1"/>
  <c r="U44" i="8"/>
  <c r="Z43" i="8"/>
  <c r="Y43" i="8"/>
  <c r="X43" i="8"/>
  <c r="W43" i="8"/>
  <c r="V43" i="8"/>
  <c r="U43" i="8"/>
  <c r="T43" i="8"/>
  <c r="S43" i="8"/>
  <c r="R43" i="8"/>
  <c r="Q43" i="8"/>
  <c r="Q44" i="8" s="1"/>
  <c r="K43" i="8"/>
  <c r="J43" i="8"/>
  <c r="I43" i="8"/>
  <c r="H43" i="8"/>
  <c r="G43" i="8"/>
  <c r="AK43" i="8" s="1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Y32" i="6" s="1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AQ27" i="6" s="1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F44" i="10" s="1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H44" i="11" s="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N41" i="14" s="1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AN31" i="14" s="1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C30" i="16" s="1"/>
  <c r="AA30" i="16"/>
  <c r="M30" i="16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Y32" i="7" s="1"/>
  <c r="X31" i="7"/>
  <c r="W31" i="7"/>
  <c r="V31" i="7"/>
  <c r="U31" i="7"/>
  <c r="T31" i="7"/>
  <c r="S31" i="7"/>
  <c r="R31" i="7"/>
  <c r="Q31" i="7"/>
  <c r="K31" i="7"/>
  <c r="AO31" i="7" s="1"/>
  <c r="J31" i="7"/>
  <c r="AN31" i="7" s="1"/>
  <c r="I31" i="7"/>
  <c r="H31" i="7"/>
  <c r="G31" i="7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Q43" i="17" l="1"/>
  <c r="AP44" i="17"/>
  <c r="AC43" i="17"/>
  <c r="AR43" i="17" s="1"/>
  <c r="AC27" i="17"/>
  <c r="AC29" i="17"/>
  <c r="AA32" i="17"/>
  <c r="AP32" i="17" s="1"/>
  <c r="AC30" i="17"/>
  <c r="AC19" i="17"/>
  <c r="AQ17" i="17"/>
  <c r="AP43" i="17"/>
  <c r="N40" i="17"/>
  <c r="AQ40" i="17"/>
  <c r="N16" i="17"/>
  <c r="N19" i="17"/>
  <c r="AR19" i="17" s="1"/>
  <c r="L20" i="17"/>
  <c r="AP20" i="17" s="1"/>
  <c r="AC43" i="16"/>
  <c r="AR43" i="16" s="1"/>
  <c r="AQ30" i="16"/>
  <c r="AC28" i="16"/>
  <c r="AR31" i="16"/>
  <c r="AQ31" i="16"/>
  <c r="AP32" i="16"/>
  <c r="AA20" i="16"/>
  <c r="AP20" i="16"/>
  <c r="N29" i="16"/>
  <c r="AP31" i="16"/>
  <c r="N19" i="16"/>
  <c r="AR19" i="16" s="1"/>
  <c r="AC43" i="15"/>
  <c r="AA44" i="15"/>
  <c r="AP44" i="15"/>
  <c r="AQ41" i="15"/>
  <c r="AQ27" i="15"/>
  <c r="AA32" i="15"/>
  <c r="AP32" i="15"/>
  <c r="AQ31" i="15"/>
  <c r="AR43" i="15"/>
  <c r="N28" i="15"/>
  <c r="N30" i="15"/>
  <c r="N31" i="15"/>
  <c r="L20" i="15"/>
  <c r="AP20" i="15" s="1"/>
  <c r="AP19" i="15"/>
  <c r="AR19" i="15"/>
  <c r="AC31" i="17"/>
  <c r="AR31" i="17" s="1"/>
  <c r="AC31" i="10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AN20" i="10" s="1"/>
  <c r="H20" i="9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AH20" i="7" s="1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AJ20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R40" i="9"/>
  <c r="AP39" i="7"/>
  <c r="AC41" i="4"/>
  <c r="U44" i="4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H44" i="6" s="1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AJ44" i="11" s="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R41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20" i="9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J44" i="16"/>
  <c r="AF20" i="15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N32" i="10"/>
  <c r="AP39" i="10"/>
  <c r="Q44" i="10"/>
  <c r="AC44" i="10" s="1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N20" i="12"/>
  <c r="AK19" i="12"/>
  <c r="AH19" i="8"/>
  <c r="D20" i="17"/>
  <c r="AH20" i="17" s="1"/>
  <c r="H32" i="17"/>
  <c r="N18" i="16"/>
  <c r="D20" i="15"/>
  <c r="H32" i="15"/>
  <c r="AL32" i="15" s="1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N44" i="8"/>
  <c r="AL43" i="8"/>
  <c r="F20" i="17"/>
  <c r="AF43" i="16"/>
  <c r="F20" i="15"/>
  <c r="AJ20" i="15" s="1"/>
  <c r="AP42" i="11"/>
  <c r="N42" i="1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AR27" i="8" s="1"/>
  <c r="N41" i="8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N32" i="17"/>
  <c r="AR42" i="16"/>
  <c r="AR40" i="16"/>
  <c r="AH32" i="16"/>
  <c r="AR41" i="15"/>
  <c r="AR31" i="15"/>
  <c r="AR16" i="15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<sst xmlns="http://schemas.openxmlformats.org/spreadsheetml/2006/main" count="3300" uniqueCount="40">
  <si>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</si>
  <si>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</si>
  <si>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</si>
  <si>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</si>
  <si>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</si>
  <si>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</si>
  <si>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</si>
  <si>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</si>
  <si>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</si>
  <si>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</si>
  <si>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</si>
  <si>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</si>
  <si>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</si>
  <si>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</si>
  <si>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</si>
  <si>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</si>
  <si>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</si>
  <si>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</si>
  <si>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</si>
  <si>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</si>
  <si>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</si>
  <si>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</si>
  <si>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</si>
  <si>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</si>
  <si>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</si>
  <si>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</si>
  <si>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</si>
  <si>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</si>
  <si>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</si>
  <si>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</si>
  <si>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</si>
  <si>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</si>
  <si>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</si>
  <si>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</si>
  <si>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</si>
  <si>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</si>
  <si>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</si>
  <si>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2008 T3</t>
  </si>
  <si>
    <t>https://www.inegi.org.mx/programas/enoe/15ymas/#microdatos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</si>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</sst>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11590610</v>
      </c>
      <c r="C15" s="2"/>
      <c r="D15" s="2">
        <v>3200810</v>
      </c>
      <c r="E15" s="2"/>
      <c r="F15" s="2">
        <v>2763180</v>
      </c>
      <c r="G15" s="2"/>
      <c r="H15" s="2">
        <v>7107349.9999999991</v>
      </c>
      <c r="I15" s="2"/>
      <c r="J15" s="2"/>
      <c r="K15" s="2"/>
      <c r="L15" s="1">
        <f t="shared" ref="L15:M18" si="0">B15+D15+F15+H15+J15</f>
        <v>24661950</v>
      </c>
      <c r="M15" s="12">
        <f t="shared" si="0"/>
        <v>0</v>
      </c>
      <c r="N15" s="13">
        <f>L15+M15</f>
        <v>24661950</v>
      </c>
      <c r="P15" s="3" t="s">
        <v>12</v>
      </c>
      <c r="Q15" s="2">
        <v>2103</v>
      </c>
      <c r="R15" s="2">
        <v>0</v>
      </c>
      <c r="S15" s="2">
        <v>844</v>
      </c>
      <c r="T15" s="2">
        <v>0</v>
      </c>
      <c r="U15" s="2">
        <v>153</v>
      </c>
      <c r="V15" s="2">
        <v>0</v>
      </c>
      <c r="W15" s="2">
        <v>1427</v>
      </c>
      <c r="X15" s="2">
        <v>0</v>
      </c>
      <c r="Y15" s="2">
        <v>0</v>
      </c>
      <c r="Z15" s="2">
        <v>0</v>
      </c>
      <c r="AA15" s="1">
        <f t="shared" ref="AA15:AB18" si="1">Q15+S15+U15+W15+Y15</f>
        <v>4527</v>
      </c>
      <c r="AB15" s="12">
        <f t="shared" si="1"/>
        <v>0</v>
      </c>
      <c r="AC15" s="13">
        <f>AA15+AB15</f>
        <v>4527</v>
      </c>
      <c r="AE15" s="3" t="s">
        <v>12</v>
      </c>
      <c r="AF15" s="2">
        <f t="shared" ref="AF15:AR18" si="2">IFERROR(B15/Q15, "N.A.")</f>
        <v>5511.4645744174986</v>
      </c>
      <c r="AG15" s="2" t="str">
        <f t="shared" si="2"/>
        <v>N.A.</v>
      </c>
      <c r="AH15" s="2">
        <f t="shared" si="2"/>
        <v>3792.4289099526068</v>
      </c>
      <c r="AI15" s="2" t="str">
        <f t="shared" si="2"/>
        <v>N.A.</v>
      </c>
      <c r="AJ15" s="2">
        <f t="shared" si="2"/>
        <v>18060</v>
      </c>
      <c r="AK15" s="2" t="str">
        <f t="shared" si="2"/>
        <v>N.A.</v>
      </c>
      <c r="AL15" s="2">
        <f t="shared" si="2"/>
        <v>4980.6236860546596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5447.7468522200134</v>
      </c>
      <c r="AQ15" s="16" t="str">
        <f t="shared" si="2"/>
        <v>N.A.</v>
      </c>
      <c r="AR15" s="13">
        <f t="shared" si="2"/>
        <v>5447.7468522200134</v>
      </c>
    </row>
    <row r="16" spans="1:44" ht="15" customHeight="1" thickBot="1" x14ac:dyDescent="0.3">
      <c r="A16" s="3" t="s">
        <v>13</v>
      </c>
      <c r="B16" s="2">
        <v>2147100</v>
      </c>
      <c r="C16" s="2">
        <v>475200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2147100</v>
      </c>
      <c r="M16" s="12">
        <f t="shared" si="0"/>
        <v>475200</v>
      </c>
      <c r="N16" s="13">
        <f>L16+M16</f>
        <v>2622300</v>
      </c>
      <c r="P16" s="3" t="s">
        <v>13</v>
      </c>
      <c r="Q16" s="2">
        <v>611</v>
      </c>
      <c r="R16" s="2">
        <v>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611</v>
      </c>
      <c r="AB16" s="12">
        <f t="shared" si="1"/>
        <v>66</v>
      </c>
      <c r="AC16" s="13">
        <f>AA16+AB16</f>
        <v>677</v>
      </c>
      <c r="AE16" s="3" t="s">
        <v>13</v>
      </c>
      <c r="AF16" s="2">
        <f t="shared" si="2"/>
        <v>3514.0752864157121</v>
      </c>
      <c r="AG16" s="2">
        <f t="shared" si="2"/>
        <v>7200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3514.0752864157121</v>
      </c>
      <c r="AQ16" s="16">
        <f t="shared" si="2"/>
        <v>7200</v>
      </c>
      <c r="AR16" s="13">
        <f t="shared" si="2"/>
        <v>3873.4121122599704</v>
      </c>
    </row>
    <row r="17" spans="1:44" ht="15" customHeight="1" thickBot="1" x14ac:dyDescent="0.3">
      <c r="A17" s="3" t="s">
        <v>14</v>
      </c>
      <c r="B17" s="2">
        <v>21097451.999999996</v>
      </c>
      <c r="C17" s="2">
        <v>113733269.00000003</v>
      </c>
      <c r="D17" s="2">
        <v>6982860</v>
      </c>
      <c r="E17" s="2">
        <v>976000</v>
      </c>
      <c r="F17" s="2"/>
      <c r="G17" s="2">
        <v>16272960.000000002</v>
      </c>
      <c r="H17" s="2"/>
      <c r="I17" s="2">
        <v>2269110</v>
      </c>
      <c r="J17" s="2">
        <v>0</v>
      </c>
      <c r="K17" s="2"/>
      <c r="L17" s="1">
        <f t="shared" si="0"/>
        <v>28080311.999999996</v>
      </c>
      <c r="M17" s="12">
        <f t="shared" si="0"/>
        <v>133251339.00000003</v>
      </c>
      <c r="N17" s="13">
        <f>L17+M17</f>
        <v>161331651.00000003</v>
      </c>
      <c r="P17" s="3" t="s">
        <v>14</v>
      </c>
      <c r="Q17" s="2">
        <v>3336</v>
      </c>
      <c r="R17" s="2">
        <v>12811</v>
      </c>
      <c r="S17" s="2">
        <v>927</v>
      </c>
      <c r="T17" s="2">
        <v>197</v>
      </c>
      <c r="U17" s="2">
        <v>0</v>
      </c>
      <c r="V17" s="2">
        <v>847</v>
      </c>
      <c r="W17" s="2">
        <v>0</v>
      </c>
      <c r="X17" s="2">
        <v>435</v>
      </c>
      <c r="Y17" s="2">
        <v>247</v>
      </c>
      <c r="Z17" s="2">
        <v>0</v>
      </c>
      <c r="AA17" s="1">
        <f t="shared" si="1"/>
        <v>4510</v>
      </c>
      <c r="AB17" s="12">
        <f t="shared" si="1"/>
        <v>14290</v>
      </c>
      <c r="AC17" s="13">
        <f>AA17+AB17</f>
        <v>18800</v>
      </c>
      <c r="AE17" s="3" t="s">
        <v>14</v>
      </c>
      <c r="AF17" s="2">
        <f t="shared" si="2"/>
        <v>6324.1762589928048</v>
      </c>
      <c r="AG17" s="2">
        <f t="shared" si="2"/>
        <v>8877.7822964639781</v>
      </c>
      <c r="AH17" s="2">
        <f t="shared" si="2"/>
        <v>7532.7508090614883</v>
      </c>
      <c r="AI17" s="2">
        <f t="shared" si="2"/>
        <v>4954.3147208121827</v>
      </c>
      <c r="AJ17" s="2" t="str">
        <f t="shared" si="2"/>
        <v>N.A.</v>
      </c>
      <c r="AK17" s="2">
        <f t="shared" si="2"/>
        <v>19212.467532467534</v>
      </c>
      <c r="AL17" s="2" t="str">
        <f t="shared" si="2"/>
        <v>N.A.</v>
      </c>
      <c r="AM17" s="2">
        <f t="shared" si="2"/>
        <v>5216.3448275862065</v>
      </c>
      <c r="AN17" s="2">
        <f t="shared" si="2"/>
        <v>0</v>
      </c>
      <c r="AO17" s="2" t="str">
        <f t="shared" si="2"/>
        <v>N.A.</v>
      </c>
      <c r="AP17" s="15">
        <f t="shared" si="2"/>
        <v>6226.2332594235022</v>
      </c>
      <c r="AQ17" s="16">
        <f t="shared" si="2"/>
        <v>9324.7962911126688</v>
      </c>
      <c r="AR17" s="13">
        <f t="shared" si="2"/>
        <v>8581.4707978723418</v>
      </c>
    </row>
    <row r="18" spans="1:44" ht="15" customHeight="1" thickBot="1" x14ac:dyDescent="0.3">
      <c r="A18" s="3" t="s">
        <v>15</v>
      </c>
      <c r="B18" s="2">
        <v>303150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303150</v>
      </c>
      <c r="M18" s="12">
        <f t="shared" si="0"/>
        <v>0</v>
      </c>
      <c r="N18" s="13">
        <f>L18+M18</f>
        <v>303150</v>
      </c>
      <c r="P18" s="3" t="s">
        <v>15</v>
      </c>
      <c r="Q18" s="2">
        <v>94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94</v>
      </c>
      <c r="AB18" s="12">
        <f t="shared" si="1"/>
        <v>0</v>
      </c>
      <c r="AC18" s="18">
        <f>AA18+AB18</f>
        <v>94</v>
      </c>
      <c r="AE18" s="3" t="s">
        <v>15</v>
      </c>
      <c r="AF18" s="2">
        <f t="shared" si="2"/>
        <v>3225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3225</v>
      </c>
      <c r="AQ18" s="16" t="str">
        <f t="shared" si="2"/>
        <v>N.A.</v>
      </c>
      <c r="AR18" s="13">
        <f t="shared" si="2"/>
        <v>3225</v>
      </c>
    </row>
    <row r="19" spans="1:44" ht="15" customHeight="1" thickBot="1" x14ac:dyDescent="0.3">
      <c r="A19" s="4" t="s">
        <v>16</v>
      </c>
      <c r="B19" s="2">
        <f t="shared" ref="B19:K19" si="3">SUM(B15:B18)</f>
        <v>35138312</v>
      </c>
      <c r="C19" s="2">
        <f t="shared" si="3"/>
        <v>114208469.00000003</v>
      </c>
      <c r="D19" s="2">
        <f t="shared" si="3"/>
        <v>10183670</v>
      </c>
      <c r="E19" s="2">
        <f t="shared" si="3"/>
        <v>976000</v>
      </c>
      <c r="F19" s="2">
        <f t="shared" si="3"/>
        <v>2763180</v>
      </c>
      <c r="G19" s="2">
        <f t="shared" si="3"/>
        <v>16272960.000000002</v>
      </c>
      <c r="H19" s="2">
        <f t="shared" si="3"/>
        <v>7107349.9999999991</v>
      </c>
      <c r="I19" s="2">
        <f t="shared" si="3"/>
        <v>2269110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55192512</v>
      </c>
      <c r="M19" s="12">
        <f t="shared" ref="M19" si="5">C19+E19+G19+I19+K19</f>
        <v>133726539.00000003</v>
      </c>
      <c r="N19" s="18">
        <f>L19+M19</f>
        <v>188919051.00000003</v>
      </c>
      <c r="P19" s="4" t="s">
        <v>16</v>
      </c>
      <c r="Q19" s="2">
        <f t="shared" ref="Q19:Z19" si="6">SUM(Q15:Q18)</f>
        <v>6144</v>
      </c>
      <c r="R19" s="2">
        <f t="shared" si="6"/>
        <v>12877</v>
      </c>
      <c r="S19" s="2">
        <f t="shared" si="6"/>
        <v>1771</v>
      </c>
      <c r="T19" s="2">
        <f t="shared" si="6"/>
        <v>197</v>
      </c>
      <c r="U19" s="2">
        <f t="shared" si="6"/>
        <v>153</v>
      </c>
      <c r="V19" s="2">
        <f t="shared" si="6"/>
        <v>847</v>
      </c>
      <c r="W19" s="2">
        <f t="shared" si="6"/>
        <v>1427</v>
      </c>
      <c r="X19" s="2">
        <f t="shared" si="6"/>
        <v>435</v>
      </c>
      <c r="Y19" s="2">
        <f t="shared" si="6"/>
        <v>247</v>
      </c>
      <c r="Z19" s="2">
        <f t="shared" si="6"/>
        <v>0</v>
      </c>
      <c r="AA19" s="1">
        <f t="shared" ref="AA19" si="7">Q19+S19+U19+W19+Y19</f>
        <v>9742</v>
      </c>
      <c r="AB19" s="12">
        <f t="shared" ref="AB19" si="8">R19+T19+V19+X19+Z19</f>
        <v>14356</v>
      </c>
      <c r="AC19" s="13">
        <f>AA19+AB19</f>
        <v>24098</v>
      </c>
      <c r="AE19" s="4" t="s">
        <v>16</v>
      </c>
      <c r="AF19" s="2">
        <f t="shared" ref="AF19:AO19" si="9">IFERROR(B19/Q19, "N.A.")</f>
        <v>5719.126302083333</v>
      </c>
      <c r="AG19" s="2">
        <f t="shared" si="9"/>
        <v>8869.1829618700031</v>
      </c>
      <c r="AH19" s="2">
        <f t="shared" si="9"/>
        <v>5750.237154150198</v>
      </c>
      <c r="AI19" s="2">
        <f t="shared" si="9"/>
        <v>4954.3147208121827</v>
      </c>
      <c r="AJ19" s="2">
        <f t="shared" si="9"/>
        <v>18060</v>
      </c>
      <c r="AK19" s="2">
        <f t="shared" si="9"/>
        <v>19212.467532467534</v>
      </c>
      <c r="AL19" s="2">
        <f t="shared" si="9"/>
        <v>4980.6236860546596</v>
      </c>
      <c r="AM19" s="2">
        <f t="shared" si="9"/>
        <v>5216.3448275862065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5665.4190104701293</v>
      </c>
      <c r="AQ19" s="16">
        <f t="shared" ref="AQ19" si="11">IFERROR(M19/AB19, "N.A.")</f>
        <v>9315.0277932571771</v>
      </c>
      <c r="AR19" s="13">
        <f t="shared" ref="AR19" si="12">IFERROR(N19/AC19, "N.A.")</f>
        <v>7839.6153622707288</v>
      </c>
    </row>
    <row r="20" spans="1:44" ht="15" customHeight="1" thickBot="1" x14ac:dyDescent="0.3">
      <c r="A20" s="5" t="s">
        <v>0</v>
      </c>
      <c r="B20" s="48">
        <f>B19+C19</f>
        <v>149346781.00000003</v>
      </c>
      <c r="C20" s="49"/>
      <c r="D20" s="48">
        <f>D19+E19</f>
        <v>11159670</v>
      </c>
      <c r="E20" s="49"/>
      <c r="F20" s="48">
        <f>F19+G19</f>
        <v>19036140</v>
      </c>
      <c r="G20" s="49"/>
      <c r="H20" s="48">
        <f>H19+I19</f>
        <v>9376460</v>
      </c>
      <c r="I20" s="49"/>
      <c r="J20" s="48">
        <f>J19+K19</f>
        <v>0</v>
      </c>
      <c r="K20" s="49"/>
      <c r="L20" s="48">
        <f>L19+M19</f>
        <v>188919051.00000003</v>
      </c>
      <c r="M20" s="50"/>
      <c r="N20" s="19">
        <f>B20+D20+F20+H20+J20</f>
        <v>188919051.00000003</v>
      </c>
      <c r="P20" s="5" t="s">
        <v>0</v>
      </c>
      <c r="Q20" s="48">
        <f>Q19+R19</f>
        <v>19021</v>
      </c>
      <c r="R20" s="49"/>
      <c r="S20" s="48">
        <f>S19+T19</f>
        <v>1968</v>
      </c>
      <c r="T20" s="49"/>
      <c r="U20" s="48">
        <f>U19+V19</f>
        <v>1000</v>
      </c>
      <c r="V20" s="49"/>
      <c r="W20" s="48">
        <f>W19+X19</f>
        <v>1862</v>
      </c>
      <c r="X20" s="49"/>
      <c r="Y20" s="48">
        <f>Y19+Z19</f>
        <v>247</v>
      </c>
      <c r="Z20" s="49"/>
      <c r="AA20" s="48">
        <f>AA19+AB19</f>
        <v>24098</v>
      </c>
      <c r="AB20" s="49"/>
      <c r="AC20" s="20">
        <f>Q20+S20+U20+W20+Y20</f>
        <v>24098</v>
      </c>
      <c r="AE20" s="5" t="s">
        <v>0</v>
      </c>
      <c r="AF20" s="28">
        <f>IFERROR(B20/Q20,"N.A.")</f>
        <v>7851.6787235161155</v>
      </c>
      <c r="AG20" s="29"/>
      <c r="AH20" s="28">
        <f>IFERROR(D20/S20,"N.A.")</f>
        <v>5670.5640243902435</v>
      </c>
      <c r="AI20" s="29"/>
      <c r="AJ20" s="28">
        <f>IFERROR(F20/U20,"N.A.")</f>
        <v>19036.14</v>
      </c>
      <c r="AK20" s="29"/>
      <c r="AL20" s="28">
        <f>IFERROR(H20/W20,"N.A.")</f>
        <v>5035.692803437164</v>
      </c>
      <c r="AM20" s="29"/>
      <c r="AN20" s="28">
        <f>IFERROR(J20/Y20,"N.A.")</f>
        <v>0</v>
      </c>
      <c r="AO20" s="29"/>
      <c r="AP20" s="28">
        <f>IFERROR(L20/AA20,"N.A.")</f>
        <v>7839.6153622707288</v>
      </c>
      <c r="AQ20" s="29"/>
      <c r="AR20" s="17">
        <f>IFERROR(N20/AC20, "N.A.")</f>
        <v>7839.6153622707288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11324869.999999998</v>
      </c>
      <c r="C27" s="2"/>
      <c r="D27" s="2">
        <v>3200810</v>
      </c>
      <c r="E27" s="2"/>
      <c r="F27" s="2">
        <v>2763180</v>
      </c>
      <c r="G27" s="2"/>
      <c r="H27" s="2">
        <v>6491830</v>
      </c>
      <c r="I27" s="2"/>
      <c r="J27" s="2"/>
      <c r="K27" s="2"/>
      <c r="L27" s="1">
        <f t="shared" ref="L27:M30" si="13">B27+D27+F27+H27+J27</f>
        <v>23780690</v>
      </c>
      <c r="M27" s="12">
        <f t="shared" si="13"/>
        <v>0</v>
      </c>
      <c r="N27" s="13">
        <f>L27+M27</f>
        <v>23780690</v>
      </c>
      <c r="P27" s="3" t="s">
        <v>12</v>
      </c>
      <c r="Q27" s="2">
        <v>2000</v>
      </c>
      <c r="R27" s="2">
        <v>0</v>
      </c>
      <c r="S27" s="2">
        <v>844</v>
      </c>
      <c r="T27" s="2">
        <v>0</v>
      </c>
      <c r="U27" s="2">
        <v>153</v>
      </c>
      <c r="V27" s="2">
        <v>0</v>
      </c>
      <c r="W27" s="2">
        <v>1170</v>
      </c>
      <c r="X27" s="2">
        <v>0</v>
      </c>
      <c r="Y27" s="2">
        <v>0</v>
      </c>
      <c r="Z27" s="2">
        <v>0</v>
      </c>
      <c r="AA27" s="1">
        <f t="shared" ref="AA27:AB30" si="14">Q27+S27+U27+W27+Y27</f>
        <v>4167</v>
      </c>
      <c r="AB27" s="12">
        <f t="shared" si="14"/>
        <v>0</v>
      </c>
      <c r="AC27" s="13">
        <f>AA27+AB27</f>
        <v>4167</v>
      </c>
      <c r="AE27" s="3" t="s">
        <v>12</v>
      </c>
      <c r="AF27" s="2">
        <f t="shared" ref="AF27:AR30" si="15">IFERROR(B27/Q27, "N.A.")</f>
        <v>5662.4349999999995</v>
      </c>
      <c r="AG27" s="2" t="str">
        <f t="shared" si="15"/>
        <v>N.A.</v>
      </c>
      <c r="AH27" s="2">
        <f t="shared" si="15"/>
        <v>3792.4289099526068</v>
      </c>
      <c r="AI27" s="2" t="str">
        <f t="shared" si="15"/>
        <v>N.A.</v>
      </c>
      <c r="AJ27" s="2">
        <f t="shared" si="15"/>
        <v>18060</v>
      </c>
      <c r="AK27" s="2" t="str">
        <f t="shared" si="15"/>
        <v>N.A.</v>
      </c>
      <c r="AL27" s="2">
        <f t="shared" si="15"/>
        <v>5548.5726495726494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5706.9090472762182</v>
      </c>
      <c r="AQ27" s="16" t="str">
        <f t="shared" si="15"/>
        <v>N.A.</v>
      </c>
      <c r="AR27" s="13">
        <f t="shared" si="15"/>
        <v>5706.9090472762182</v>
      </c>
    </row>
    <row r="28" spans="1:44" ht="15" customHeight="1" thickBot="1" x14ac:dyDescent="0.3">
      <c r="A28" s="3" t="s">
        <v>13</v>
      </c>
      <c r="B28" s="2">
        <v>369600</v>
      </c>
      <c r="C28" s="2">
        <v>475200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369600</v>
      </c>
      <c r="M28" s="12">
        <f t="shared" si="13"/>
        <v>475200</v>
      </c>
      <c r="N28" s="13">
        <f>L28+M28</f>
        <v>844800</v>
      </c>
      <c r="P28" s="3" t="s">
        <v>13</v>
      </c>
      <c r="Q28" s="2">
        <v>66</v>
      </c>
      <c r="R28" s="2">
        <v>66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66</v>
      </c>
      <c r="AB28" s="12">
        <f t="shared" si="14"/>
        <v>66</v>
      </c>
      <c r="AC28" s="13">
        <f>AA28+AB28</f>
        <v>132</v>
      </c>
      <c r="AE28" s="3" t="s">
        <v>13</v>
      </c>
      <c r="AF28" s="2">
        <f t="shared" si="15"/>
        <v>5600</v>
      </c>
      <c r="AG28" s="2">
        <f t="shared" si="15"/>
        <v>7200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5600</v>
      </c>
      <c r="AQ28" s="16">
        <f t="shared" si="15"/>
        <v>7200</v>
      </c>
      <c r="AR28" s="13">
        <f t="shared" si="15"/>
        <v>6400</v>
      </c>
    </row>
    <row r="29" spans="1:44" ht="15" customHeight="1" thickBot="1" x14ac:dyDescent="0.3">
      <c r="A29" s="3" t="s">
        <v>14</v>
      </c>
      <c r="B29" s="2">
        <v>16618709.999999998</v>
      </c>
      <c r="C29" s="2">
        <v>62905654.000000022</v>
      </c>
      <c r="D29" s="2">
        <v>6982860</v>
      </c>
      <c r="E29" s="2">
        <v>412000</v>
      </c>
      <c r="F29" s="2"/>
      <c r="G29" s="2">
        <v>10826400.000000002</v>
      </c>
      <c r="H29" s="2"/>
      <c r="I29" s="2">
        <v>1799550</v>
      </c>
      <c r="J29" s="2"/>
      <c r="K29" s="2"/>
      <c r="L29" s="1">
        <f t="shared" si="13"/>
        <v>23601570</v>
      </c>
      <c r="M29" s="12">
        <f t="shared" si="13"/>
        <v>75943604.00000003</v>
      </c>
      <c r="N29" s="13">
        <f>L29+M29</f>
        <v>99545174.00000003</v>
      </c>
      <c r="P29" s="3" t="s">
        <v>14</v>
      </c>
      <c r="Q29" s="2">
        <v>1912</v>
      </c>
      <c r="R29" s="2">
        <v>7313</v>
      </c>
      <c r="S29" s="2">
        <v>927</v>
      </c>
      <c r="T29" s="2">
        <v>103</v>
      </c>
      <c r="U29" s="2">
        <v>0</v>
      </c>
      <c r="V29" s="2">
        <v>625</v>
      </c>
      <c r="W29" s="2">
        <v>0</v>
      </c>
      <c r="X29" s="2">
        <v>279</v>
      </c>
      <c r="Y29" s="2">
        <v>0</v>
      </c>
      <c r="Z29" s="2">
        <v>0</v>
      </c>
      <c r="AA29" s="1">
        <f t="shared" si="14"/>
        <v>2839</v>
      </c>
      <c r="AB29" s="12">
        <f t="shared" si="14"/>
        <v>8320</v>
      </c>
      <c r="AC29" s="13">
        <f>AA29+AB29</f>
        <v>11159</v>
      </c>
      <c r="AE29" s="3" t="s">
        <v>14</v>
      </c>
      <c r="AF29" s="2">
        <f t="shared" si="15"/>
        <v>8691.7939330543923</v>
      </c>
      <c r="AG29" s="2">
        <f t="shared" si="15"/>
        <v>8601.8944345685795</v>
      </c>
      <c r="AH29" s="2">
        <f t="shared" si="15"/>
        <v>7532.7508090614883</v>
      </c>
      <c r="AI29" s="2">
        <f t="shared" si="15"/>
        <v>4000</v>
      </c>
      <c r="AJ29" s="2" t="str">
        <f t="shared" si="15"/>
        <v>N.A.</v>
      </c>
      <c r="AK29" s="2">
        <f t="shared" si="15"/>
        <v>17322.240000000002</v>
      </c>
      <c r="AL29" s="2" t="str">
        <f t="shared" si="15"/>
        <v>N.A.</v>
      </c>
      <c r="AM29" s="2">
        <f t="shared" si="15"/>
        <v>6450</v>
      </c>
      <c r="AN29" s="2" t="str">
        <f t="shared" si="15"/>
        <v>N.A.</v>
      </c>
      <c r="AO29" s="2" t="str">
        <f t="shared" si="15"/>
        <v>N.A.</v>
      </c>
      <c r="AP29" s="15">
        <f t="shared" si="15"/>
        <v>8313.3392039450518</v>
      </c>
      <c r="AQ29" s="16">
        <f t="shared" si="15"/>
        <v>9127.8370192307721</v>
      </c>
      <c r="AR29" s="13">
        <f t="shared" si="15"/>
        <v>8920.6177972936675</v>
      </c>
    </row>
    <row r="30" spans="1:44" ht="15" customHeight="1" thickBot="1" x14ac:dyDescent="0.3">
      <c r="A30" s="3" t="s">
        <v>15</v>
      </c>
      <c r="B30" s="2">
        <v>303150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303150</v>
      </c>
      <c r="M30" s="12">
        <f t="shared" si="13"/>
        <v>0</v>
      </c>
      <c r="N30" s="13">
        <f>L30+M30</f>
        <v>303150</v>
      </c>
      <c r="P30" s="3" t="s">
        <v>15</v>
      </c>
      <c r="Q30" s="2">
        <v>94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94</v>
      </c>
      <c r="AB30" s="12">
        <f t="shared" si="14"/>
        <v>0</v>
      </c>
      <c r="AC30" s="18">
        <f>AA30+AB30</f>
        <v>94</v>
      </c>
      <c r="AE30" s="3" t="s">
        <v>15</v>
      </c>
      <c r="AF30" s="2">
        <f t="shared" si="15"/>
        <v>3225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3225</v>
      </c>
      <c r="AQ30" s="16" t="str">
        <f t="shared" si="15"/>
        <v>N.A.</v>
      </c>
      <c r="AR30" s="13">
        <f t="shared" si="15"/>
        <v>3225</v>
      </c>
    </row>
    <row r="31" spans="1:44" ht="15" customHeight="1" thickBot="1" x14ac:dyDescent="0.3">
      <c r="A31" s="4" t="s">
        <v>16</v>
      </c>
      <c r="B31" s="2">
        <f t="shared" ref="B31:K31" si="16">SUM(B27:B30)</f>
        <v>28616329.999999996</v>
      </c>
      <c r="C31" s="2">
        <f t="shared" si="16"/>
        <v>63380854.000000022</v>
      </c>
      <c r="D31" s="2">
        <f t="shared" si="16"/>
        <v>10183670</v>
      </c>
      <c r="E31" s="2">
        <f t="shared" si="16"/>
        <v>412000</v>
      </c>
      <c r="F31" s="2">
        <f t="shared" si="16"/>
        <v>2763180</v>
      </c>
      <c r="G31" s="2">
        <f t="shared" si="16"/>
        <v>10826400.000000002</v>
      </c>
      <c r="H31" s="2">
        <f t="shared" si="16"/>
        <v>6491830</v>
      </c>
      <c r="I31" s="2">
        <f t="shared" si="16"/>
        <v>1799550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48055010</v>
      </c>
      <c r="M31" s="12">
        <f t="shared" ref="M31" si="18">C31+E31+G31+I31+K31</f>
        <v>76418804.00000003</v>
      </c>
      <c r="N31" s="18">
        <f>L31+M31</f>
        <v>124473814.00000003</v>
      </c>
      <c r="P31" s="4" t="s">
        <v>16</v>
      </c>
      <c r="Q31" s="2">
        <f t="shared" ref="Q31:Z31" si="19">SUM(Q27:Q30)</f>
        <v>4072</v>
      </c>
      <c r="R31" s="2">
        <f t="shared" si="19"/>
        <v>7379</v>
      </c>
      <c r="S31" s="2">
        <f t="shared" si="19"/>
        <v>1771</v>
      </c>
      <c r="T31" s="2">
        <f t="shared" si="19"/>
        <v>103</v>
      </c>
      <c r="U31" s="2">
        <f t="shared" si="19"/>
        <v>153</v>
      </c>
      <c r="V31" s="2">
        <f t="shared" si="19"/>
        <v>625</v>
      </c>
      <c r="W31" s="2">
        <f t="shared" si="19"/>
        <v>1170</v>
      </c>
      <c r="X31" s="2">
        <f t="shared" si="19"/>
        <v>279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7166</v>
      </c>
      <c r="AB31" s="12">
        <f t="shared" ref="AB31" si="21">R31+T31+V31+X31+Z31</f>
        <v>8386</v>
      </c>
      <c r="AC31" s="13">
        <f>AA31+AB31</f>
        <v>15552</v>
      </c>
      <c r="AE31" s="4" t="s">
        <v>16</v>
      </c>
      <c r="AF31" s="2">
        <f t="shared" ref="AF31:AO31" si="22">IFERROR(B31/Q31, "N.A.")</f>
        <v>7027.5859528487217</v>
      </c>
      <c r="AG31" s="2">
        <f t="shared" si="22"/>
        <v>8589.3554682206286</v>
      </c>
      <c r="AH31" s="2">
        <f t="shared" si="22"/>
        <v>5750.237154150198</v>
      </c>
      <c r="AI31" s="2">
        <f t="shared" si="22"/>
        <v>4000</v>
      </c>
      <c r="AJ31" s="2">
        <f t="shared" si="22"/>
        <v>18060</v>
      </c>
      <c r="AK31" s="2">
        <f t="shared" si="22"/>
        <v>17322.240000000002</v>
      </c>
      <c r="AL31" s="2">
        <f t="shared" si="22"/>
        <v>5548.5726495726494</v>
      </c>
      <c r="AM31" s="2">
        <f t="shared" si="22"/>
        <v>6450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6705.9740440971254</v>
      </c>
      <c r="AQ31" s="16">
        <f t="shared" ref="AQ31" si="24">IFERROR(M31/AB31, "N.A.")</f>
        <v>9112.6644407345611</v>
      </c>
      <c r="AR31" s="13">
        <f t="shared" ref="AR31" si="25">IFERROR(N31/AC31, "N.A.")</f>
        <v>8003.7174639917712</v>
      </c>
    </row>
    <row r="32" spans="1:44" ht="15" customHeight="1" thickBot="1" x14ac:dyDescent="0.3">
      <c r="A32" s="5" t="s">
        <v>0</v>
      </c>
      <c r="B32" s="48">
        <f>B31+C31</f>
        <v>91997184.000000015</v>
      </c>
      <c r="C32" s="49"/>
      <c r="D32" s="48">
        <f>D31+E31</f>
        <v>10595670</v>
      </c>
      <c r="E32" s="49"/>
      <c r="F32" s="48">
        <f>F31+G31</f>
        <v>13589580.000000002</v>
      </c>
      <c r="G32" s="49"/>
      <c r="H32" s="48">
        <f>H31+I31</f>
        <v>8291380</v>
      </c>
      <c r="I32" s="49"/>
      <c r="J32" s="48">
        <f>J31+K31</f>
        <v>0</v>
      </c>
      <c r="K32" s="49"/>
      <c r="L32" s="48">
        <f>L31+M31</f>
        <v>124473814.00000003</v>
      </c>
      <c r="M32" s="50"/>
      <c r="N32" s="19">
        <f>B32+D32+F32+H32+J32</f>
        <v>124473814.00000001</v>
      </c>
      <c r="P32" s="5" t="s">
        <v>0</v>
      </c>
      <c r="Q32" s="48">
        <f>Q31+R31</f>
        <v>11451</v>
      </c>
      <c r="R32" s="49"/>
      <c r="S32" s="48">
        <f>S31+T31</f>
        <v>1874</v>
      </c>
      <c r="T32" s="49"/>
      <c r="U32" s="48">
        <f>U31+V31</f>
        <v>778</v>
      </c>
      <c r="V32" s="49"/>
      <c r="W32" s="48">
        <f>W31+X31</f>
        <v>1449</v>
      </c>
      <c r="X32" s="49"/>
      <c r="Y32" s="48">
        <f>Y31+Z31</f>
        <v>0</v>
      </c>
      <c r="Z32" s="49"/>
      <c r="AA32" s="48">
        <f>AA31+AB31</f>
        <v>15552</v>
      </c>
      <c r="AB32" s="49"/>
      <c r="AC32" s="20">
        <f>Q32+S32+U32+W32+Y32</f>
        <v>15552</v>
      </c>
      <c r="AE32" s="5" t="s">
        <v>0</v>
      </c>
      <c r="AF32" s="28">
        <f>IFERROR(B32/Q32,"N.A.")</f>
        <v>8033.986900707363</v>
      </c>
      <c r="AG32" s="29"/>
      <c r="AH32" s="28">
        <f>IFERROR(D32/S32,"N.A.")</f>
        <v>5654.0394877267872</v>
      </c>
      <c r="AI32" s="29"/>
      <c r="AJ32" s="28">
        <f>IFERROR(F32/U32,"N.A.")</f>
        <v>17467.326478149102</v>
      </c>
      <c r="AK32" s="29"/>
      <c r="AL32" s="28">
        <f>IFERROR(H32/W32,"N.A.")</f>
        <v>5722.1394064872329</v>
      </c>
      <c r="AM32" s="29"/>
      <c r="AN32" s="28" t="str">
        <f>IFERROR(J32/Y32,"N.A.")</f>
        <v>N.A.</v>
      </c>
      <c r="AO32" s="29"/>
      <c r="AP32" s="28">
        <f>IFERROR(L32/AA32,"N.A.")</f>
        <v>8003.7174639917712</v>
      </c>
      <c r="AQ32" s="29"/>
      <c r="AR32" s="17">
        <f>IFERROR(N32/AC32, "N.A.")</f>
        <v>8003.7174639917703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265740</v>
      </c>
      <c r="C39" s="2"/>
      <c r="D39" s="2"/>
      <c r="E39" s="2"/>
      <c r="F39" s="2"/>
      <c r="G39" s="2"/>
      <c r="H39" s="2">
        <v>615520</v>
      </c>
      <c r="I39" s="2"/>
      <c r="J39" s="2"/>
      <c r="K39" s="2"/>
      <c r="L39" s="1">
        <f t="shared" ref="L39:M42" si="26">B39+D39+F39+H39+J39</f>
        <v>881260</v>
      </c>
      <c r="M39" s="12">
        <f t="shared" si="26"/>
        <v>0</v>
      </c>
      <c r="N39" s="13">
        <f>L39+M39</f>
        <v>881260</v>
      </c>
      <c r="P39" s="3" t="s">
        <v>12</v>
      </c>
      <c r="Q39" s="2">
        <v>103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257</v>
      </c>
      <c r="X39" s="2">
        <v>0</v>
      </c>
      <c r="Y39" s="2">
        <v>0</v>
      </c>
      <c r="Z39" s="2">
        <v>0</v>
      </c>
      <c r="AA39" s="1">
        <f t="shared" ref="AA39:AB42" si="27">Q39+S39+U39+W39+Y39</f>
        <v>360</v>
      </c>
      <c r="AB39" s="12">
        <f t="shared" si="27"/>
        <v>0</v>
      </c>
      <c r="AC39" s="13">
        <f>AA39+AB39</f>
        <v>360</v>
      </c>
      <c r="AE39" s="3" t="s">
        <v>12</v>
      </c>
      <c r="AF39" s="2">
        <f t="shared" ref="AF39:AR42" si="28">IFERROR(B39/Q39, "N.A.")</f>
        <v>2580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2395.0194552529183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2447.9444444444443</v>
      </c>
      <c r="AQ39" s="16" t="str">
        <f t="shared" si="28"/>
        <v>N.A.</v>
      </c>
      <c r="AR39" s="13">
        <f t="shared" si="28"/>
        <v>2447.9444444444443</v>
      </c>
    </row>
    <row r="40" spans="1:44" ht="15" customHeight="1" thickBot="1" x14ac:dyDescent="0.3">
      <c r="A40" s="3" t="s">
        <v>13</v>
      </c>
      <c r="B40" s="2">
        <v>1777500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1777500</v>
      </c>
      <c r="M40" s="12">
        <f t="shared" si="26"/>
        <v>0</v>
      </c>
      <c r="N40" s="13">
        <f>L40+M40</f>
        <v>1777500</v>
      </c>
      <c r="P40" s="3" t="s">
        <v>13</v>
      </c>
      <c r="Q40" s="2">
        <v>545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545</v>
      </c>
      <c r="AB40" s="12">
        <f t="shared" si="27"/>
        <v>0</v>
      </c>
      <c r="AC40" s="13">
        <f>AA40+AB40</f>
        <v>545</v>
      </c>
      <c r="AE40" s="3" t="s">
        <v>13</v>
      </c>
      <c r="AF40" s="2">
        <f t="shared" si="28"/>
        <v>3261.4678899082569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3261.4678899082569</v>
      </c>
      <c r="AQ40" s="16" t="str">
        <f t="shared" si="28"/>
        <v>N.A.</v>
      </c>
      <c r="AR40" s="13">
        <f t="shared" si="28"/>
        <v>3261.4678899082569</v>
      </c>
    </row>
    <row r="41" spans="1:44" ht="15" customHeight="1" thickBot="1" x14ac:dyDescent="0.3">
      <c r="A41" s="3" t="s">
        <v>14</v>
      </c>
      <c r="B41" s="2">
        <v>4478742.0000000009</v>
      </c>
      <c r="C41" s="2">
        <v>50827614.999999993</v>
      </c>
      <c r="D41" s="2"/>
      <c r="E41" s="2">
        <v>564000</v>
      </c>
      <c r="F41" s="2"/>
      <c r="G41" s="2">
        <v>5446560</v>
      </c>
      <c r="H41" s="2"/>
      <c r="I41" s="2">
        <v>469560</v>
      </c>
      <c r="J41" s="2">
        <v>0</v>
      </c>
      <c r="K41" s="2"/>
      <c r="L41" s="1">
        <f t="shared" si="26"/>
        <v>4478742.0000000009</v>
      </c>
      <c r="M41" s="12">
        <f t="shared" si="26"/>
        <v>57307734.999999993</v>
      </c>
      <c r="N41" s="13">
        <f>L41+M41</f>
        <v>61786476.999999993</v>
      </c>
      <c r="P41" s="3" t="s">
        <v>14</v>
      </c>
      <c r="Q41" s="2">
        <v>1424</v>
      </c>
      <c r="R41" s="2">
        <v>5498</v>
      </c>
      <c r="S41" s="2">
        <v>0</v>
      </c>
      <c r="T41" s="2">
        <v>94</v>
      </c>
      <c r="U41" s="2">
        <v>0</v>
      </c>
      <c r="V41" s="2">
        <v>222</v>
      </c>
      <c r="W41" s="2">
        <v>0</v>
      </c>
      <c r="X41" s="2">
        <v>156</v>
      </c>
      <c r="Y41" s="2">
        <v>247</v>
      </c>
      <c r="Z41" s="2">
        <v>0</v>
      </c>
      <c r="AA41" s="1">
        <f t="shared" si="27"/>
        <v>1671</v>
      </c>
      <c r="AB41" s="12">
        <f t="shared" si="27"/>
        <v>5970</v>
      </c>
      <c r="AC41" s="13">
        <f>AA41+AB41</f>
        <v>7641</v>
      </c>
      <c r="AE41" s="3" t="s">
        <v>14</v>
      </c>
      <c r="AF41" s="2">
        <f t="shared" si="28"/>
        <v>3145.1839887640458</v>
      </c>
      <c r="AG41" s="2">
        <f t="shared" si="28"/>
        <v>9244.7462713714067</v>
      </c>
      <c r="AH41" s="2" t="str">
        <f t="shared" si="28"/>
        <v>N.A.</v>
      </c>
      <c r="AI41" s="2">
        <f t="shared" si="28"/>
        <v>6000</v>
      </c>
      <c r="AJ41" s="2" t="str">
        <f t="shared" si="28"/>
        <v>N.A.</v>
      </c>
      <c r="AK41" s="2">
        <f t="shared" si="28"/>
        <v>24534.054054054053</v>
      </c>
      <c r="AL41" s="2" t="str">
        <f t="shared" si="28"/>
        <v>N.A.</v>
      </c>
      <c r="AM41" s="2">
        <f t="shared" si="28"/>
        <v>3010</v>
      </c>
      <c r="AN41" s="2">
        <f t="shared" si="28"/>
        <v>0</v>
      </c>
      <c r="AO41" s="2" t="str">
        <f t="shared" si="28"/>
        <v>N.A.</v>
      </c>
      <c r="AP41" s="15">
        <f t="shared" si="28"/>
        <v>2680.2764811490133</v>
      </c>
      <c r="AQ41" s="16">
        <f t="shared" si="28"/>
        <v>9599.2855946398649</v>
      </c>
      <c r="AR41" s="13">
        <f t="shared" si="28"/>
        <v>8086.1768093181508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6521982.0000000009</v>
      </c>
      <c r="C43" s="2">
        <f t="shared" si="29"/>
        <v>50827614.999999993</v>
      </c>
      <c r="D43" s="2">
        <f t="shared" si="29"/>
        <v>0</v>
      </c>
      <c r="E43" s="2">
        <f t="shared" si="29"/>
        <v>564000</v>
      </c>
      <c r="F43" s="2">
        <f t="shared" si="29"/>
        <v>0</v>
      </c>
      <c r="G43" s="2">
        <f t="shared" si="29"/>
        <v>5446560</v>
      </c>
      <c r="H43" s="2">
        <f t="shared" si="29"/>
        <v>615520</v>
      </c>
      <c r="I43" s="2">
        <f t="shared" si="29"/>
        <v>469560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7137502.0000000009</v>
      </c>
      <c r="M43" s="12">
        <f t="shared" ref="M43" si="31">C43+E43+G43+I43+K43</f>
        <v>57307734.999999993</v>
      </c>
      <c r="N43" s="18">
        <f>L43+M43</f>
        <v>64445236.999999993</v>
      </c>
      <c r="P43" s="4" t="s">
        <v>16</v>
      </c>
      <c r="Q43" s="2">
        <f t="shared" ref="Q43:Z43" si="32">SUM(Q39:Q42)</f>
        <v>2072</v>
      </c>
      <c r="R43" s="2">
        <f t="shared" si="32"/>
        <v>5498</v>
      </c>
      <c r="S43" s="2">
        <f t="shared" si="32"/>
        <v>0</v>
      </c>
      <c r="T43" s="2">
        <f t="shared" si="32"/>
        <v>94</v>
      </c>
      <c r="U43" s="2">
        <f t="shared" si="32"/>
        <v>0</v>
      </c>
      <c r="V43" s="2">
        <f t="shared" si="32"/>
        <v>222</v>
      </c>
      <c r="W43" s="2">
        <f t="shared" si="32"/>
        <v>257</v>
      </c>
      <c r="X43" s="2">
        <f t="shared" si="32"/>
        <v>156</v>
      </c>
      <c r="Y43" s="2">
        <f t="shared" si="32"/>
        <v>247</v>
      </c>
      <c r="Z43" s="2">
        <f t="shared" si="32"/>
        <v>0</v>
      </c>
      <c r="AA43" s="1">
        <f t="shared" ref="AA43" si="33">Q43+S43+U43+W43+Y43</f>
        <v>2576</v>
      </c>
      <c r="AB43" s="12">
        <f t="shared" ref="AB43" si="34">R43+T43+V43+X43+Z43</f>
        <v>5970</v>
      </c>
      <c r="AC43" s="18">
        <f>AA43+AB43</f>
        <v>8546</v>
      </c>
      <c r="AE43" s="4" t="s">
        <v>16</v>
      </c>
      <c r="AF43" s="2">
        <f t="shared" ref="AF43:AO43" si="35">IFERROR(B43/Q43, "N.A.")</f>
        <v>3147.6747104247111</v>
      </c>
      <c r="AG43" s="2">
        <f t="shared" si="35"/>
        <v>9244.7462713714067</v>
      </c>
      <c r="AH43" s="2" t="str">
        <f t="shared" si="35"/>
        <v>N.A.</v>
      </c>
      <c r="AI43" s="2">
        <f t="shared" si="35"/>
        <v>6000</v>
      </c>
      <c r="AJ43" s="2" t="str">
        <f t="shared" si="35"/>
        <v>N.A.</v>
      </c>
      <c r="AK43" s="2">
        <f t="shared" si="35"/>
        <v>24534.054054054053</v>
      </c>
      <c r="AL43" s="2">
        <f t="shared" si="35"/>
        <v>2395.0194552529183</v>
      </c>
      <c r="AM43" s="2">
        <f t="shared" si="35"/>
        <v>3010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2770.7694099378887</v>
      </c>
      <c r="AQ43" s="16">
        <f t="shared" ref="AQ43" si="37">IFERROR(M43/AB43, "N.A.")</f>
        <v>9599.2855946398649</v>
      </c>
      <c r="AR43" s="13">
        <f t="shared" ref="AR43" si="38">IFERROR(N43/AC43, "N.A.")</f>
        <v>7540.9825649426621</v>
      </c>
    </row>
    <row r="44" spans="1:44" ht="15" customHeight="1" thickBot="1" x14ac:dyDescent="0.3">
      <c r="A44" s="5" t="s">
        <v>0</v>
      </c>
      <c r="B44" s="48">
        <f>B43+C43</f>
        <v>57349596.999999993</v>
      </c>
      <c r="C44" s="49"/>
      <c r="D44" s="48">
        <f>D43+E43</f>
        <v>564000</v>
      </c>
      <c r="E44" s="49"/>
      <c r="F44" s="48">
        <f>F43+G43</f>
        <v>5446560</v>
      </c>
      <c r="G44" s="49"/>
      <c r="H44" s="48">
        <f>H43+I43</f>
        <v>1085080</v>
      </c>
      <c r="I44" s="49"/>
      <c r="J44" s="48">
        <f>J43+K43</f>
        <v>0</v>
      </c>
      <c r="K44" s="49"/>
      <c r="L44" s="48">
        <f>L43+M43</f>
        <v>64445236.999999993</v>
      </c>
      <c r="M44" s="50"/>
      <c r="N44" s="19">
        <f>B44+D44+F44+H44+J44</f>
        <v>64445236.999999993</v>
      </c>
      <c r="P44" s="5" t="s">
        <v>0</v>
      </c>
      <c r="Q44" s="48">
        <f>Q43+R43</f>
        <v>7570</v>
      </c>
      <c r="R44" s="49"/>
      <c r="S44" s="48">
        <f>S43+T43</f>
        <v>94</v>
      </c>
      <c r="T44" s="49"/>
      <c r="U44" s="48">
        <f>U43+V43</f>
        <v>222</v>
      </c>
      <c r="V44" s="49"/>
      <c r="W44" s="48">
        <f>W43+X43</f>
        <v>413</v>
      </c>
      <c r="X44" s="49"/>
      <c r="Y44" s="48">
        <f>Y43+Z43</f>
        <v>247</v>
      </c>
      <c r="Z44" s="49"/>
      <c r="AA44" s="48">
        <f>AA43+AB43</f>
        <v>8546</v>
      </c>
      <c r="AB44" s="50"/>
      <c r="AC44" s="19">
        <f>Q44+S44+U44+W44+Y44</f>
        <v>8546</v>
      </c>
      <c r="AE44" s="5" t="s">
        <v>0</v>
      </c>
      <c r="AF44" s="28">
        <f>IFERROR(B44/Q44,"N.A.")</f>
        <v>7575.9044914134729</v>
      </c>
      <c r="AG44" s="29"/>
      <c r="AH44" s="28">
        <f>IFERROR(D44/S44,"N.A.")</f>
        <v>6000</v>
      </c>
      <c r="AI44" s="29"/>
      <c r="AJ44" s="28">
        <f>IFERROR(F44/U44,"N.A.")</f>
        <v>24534.054054054053</v>
      </c>
      <c r="AK44" s="29"/>
      <c r="AL44" s="28">
        <f>IFERROR(H44/W44,"N.A.")</f>
        <v>2627.3123486682807</v>
      </c>
      <c r="AM44" s="29"/>
      <c r="AN44" s="28">
        <f>IFERROR(J44/Y44,"N.A.")</f>
        <v>0</v>
      </c>
      <c r="AO44" s="29"/>
      <c r="AP44" s="28">
        <f>IFERROR(L44/AA44,"N.A.")</f>
        <v>7540.9825649426621</v>
      </c>
      <c r="AQ44" s="29"/>
      <c r="AR44" s="17">
        <f>IFERROR(N44/AC44, "N.A.")</f>
        <v>7540.9825649426621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228844329.99999997</v>
      </c>
      <c r="C15" s="2"/>
      <c r="D15" s="2">
        <v>79746583.000000045</v>
      </c>
      <c r="E15" s="2"/>
      <c r="F15" s="2">
        <v>114190326.99999997</v>
      </c>
      <c r="G15" s="2"/>
      <c r="H15" s="2">
        <v>239338943.00000015</v>
      </c>
      <c r="I15" s="2"/>
      <c r="J15" s="2">
        <v>0</v>
      </c>
      <c r="K15" s="2"/>
      <c r="L15" s="1">
        <f t="shared" ref="L15:M18" si="0">B15+D15+F15+H15+J15</f>
        <v>662120183.00000012</v>
      </c>
      <c r="M15" s="12">
        <f t="shared" si="0"/>
        <v>0</v>
      </c>
      <c r="N15" s="13">
        <f>L15+M15</f>
        <v>662120183.00000012</v>
      </c>
      <c r="P15" s="3" t="s">
        <v>12</v>
      </c>
      <c r="Q15" s="2">
        <v>45693</v>
      </c>
      <c r="R15" s="2">
        <v>0</v>
      </c>
      <c r="S15" s="2">
        <v>15173</v>
      </c>
      <c r="T15" s="2">
        <v>0</v>
      </c>
      <c r="U15" s="2">
        <v>14269</v>
      </c>
      <c r="V15" s="2">
        <v>0</v>
      </c>
      <c r="W15" s="2">
        <v>65769</v>
      </c>
      <c r="X15" s="2">
        <v>0</v>
      </c>
      <c r="Y15" s="2">
        <v>7316</v>
      </c>
      <c r="Z15" s="2">
        <v>0</v>
      </c>
      <c r="AA15" s="1">
        <f t="shared" ref="AA15:AB18" si="1">Q15+S15+U15+W15+Y15</f>
        <v>148220</v>
      </c>
      <c r="AB15" s="12">
        <f t="shared" si="1"/>
        <v>0</v>
      </c>
      <c r="AC15" s="13">
        <f>AA15+AB15</f>
        <v>148220</v>
      </c>
      <c r="AE15" s="3" t="s">
        <v>12</v>
      </c>
      <c r="AF15" s="2">
        <f t="shared" ref="AF15:AR18" si="2">IFERROR(B15/Q15, "N.A.")</f>
        <v>5008.3017092333612</v>
      </c>
      <c r="AG15" s="2" t="str">
        <f t="shared" si="2"/>
        <v>N.A.</v>
      </c>
      <c r="AH15" s="2">
        <f t="shared" si="2"/>
        <v>5255.8217227970763</v>
      </c>
      <c r="AI15" s="2" t="str">
        <f t="shared" si="2"/>
        <v>N.A.</v>
      </c>
      <c r="AJ15" s="2">
        <f t="shared" si="2"/>
        <v>8002.6860326582082</v>
      </c>
      <c r="AK15" s="2" t="str">
        <f t="shared" si="2"/>
        <v>N.A.</v>
      </c>
      <c r="AL15" s="2">
        <f t="shared" si="2"/>
        <v>3639.0844166704701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4467.1446700850092</v>
      </c>
      <c r="AQ15" s="16" t="str">
        <f t="shared" si="2"/>
        <v>N.A.</v>
      </c>
      <c r="AR15" s="13">
        <f t="shared" si="2"/>
        <v>4467.1446700850092</v>
      </c>
    </row>
    <row r="16" spans="1:44" ht="15" customHeight="1" thickBot="1" x14ac:dyDescent="0.3">
      <c r="A16" s="3" t="s">
        <v>13</v>
      </c>
      <c r="B16" s="2">
        <v>57057377.999999993</v>
      </c>
      <c r="C16" s="2">
        <v>7348119.9999999991</v>
      </c>
      <c r="D16" s="2">
        <v>75852</v>
      </c>
      <c r="E16" s="2"/>
      <c r="F16" s="2"/>
      <c r="G16" s="2"/>
      <c r="H16" s="2"/>
      <c r="I16" s="2"/>
      <c r="J16" s="2"/>
      <c r="K16" s="2"/>
      <c r="L16" s="1">
        <f t="shared" si="0"/>
        <v>57133229.999999993</v>
      </c>
      <c r="M16" s="12">
        <f t="shared" si="0"/>
        <v>7348119.9999999991</v>
      </c>
      <c r="N16" s="13">
        <f>L16+M16</f>
        <v>64481349.999999993</v>
      </c>
      <c r="P16" s="3" t="s">
        <v>13</v>
      </c>
      <c r="Q16" s="2">
        <v>20829</v>
      </c>
      <c r="R16" s="2">
        <v>2373</v>
      </c>
      <c r="S16" s="2">
        <v>360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21189</v>
      </c>
      <c r="AB16" s="12">
        <f t="shared" si="1"/>
        <v>2373</v>
      </c>
      <c r="AC16" s="13">
        <f>AA16+AB16</f>
        <v>23562</v>
      </c>
      <c r="AE16" s="3" t="s">
        <v>13</v>
      </c>
      <c r="AF16" s="2">
        <f t="shared" si="2"/>
        <v>2739.3239233760619</v>
      </c>
      <c r="AG16" s="2">
        <f t="shared" si="2"/>
        <v>3096.552886641382</v>
      </c>
      <c r="AH16" s="2">
        <f t="shared" si="2"/>
        <v>210.7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2696.3627353815655</v>
      </c>
      <c r="AQ16" s="16">
        <f t="shared" si="2"/>
        <v>3096.552886641382</v>
      </c>
      <c r="AR16" s="13">
        <f t="shared" si="2"/>
        <v>2736.6670910788553</v>
      </c>
    </row>
    <row r="17" spans="1:44" ht="15" customHeight="1" thickBot="1" x14ac:dyDescent="0.3">
      <c r="A17" s="3" t="s">
        <v>14</v>
      </c>
      <c r="B17" s="2">
        <v>366557994.00000006</v>
      </c>
      <c r="C17" s="2">
        <v>1610197379.0000026</v>
      </c>
      <c r="D17" s="2">
        <v>107220700.00000001</v>
      </c>
      <c r="E17" s="2">
        <v>32054550</v>
      </c>
      <c r="F17" s="2"/>
      <c r="G17" s="2">
        <v>237808491.00000009</v>
      </c>
      <c r="H17" s="2"/>
      <c r="I17" s="2">
        <v>81994806.99999997</v>
      </c>
      <c r="J17" s="2">
        <v>0</v>
      </c>
      <c r="K17" s="2"/>
      <c r="L17" s="1">
        <f t="shared" si="0"/>
        <v>473778694.00000006</v>
      </c>
      <c r="M17" s="12">
        <f t="shared" si="0"/>
        <v>1962055227.0000026</v>
      </c>
      <c r="N17" s="13">
        <f>L17+M17</f>
        <v>2435833921.0000029</v>
      </c>
      <c r="P17" s="3" t="s">
        <v>14</v>
      </c>
      <c r="Q17" s="2">
        <v>77964</v>
      </c>
      <c r="R17" s="2">
        <v>257409</v>
      </c>
      <c r="S17" s="2">
        <v>14436</v>
      </c>
      <c r="T17" s="2">
        <v>3871</v>
      </c>
      <c r="U17" s="2">
        <v>0</v>
      </c>
      <c r="V17" s="2">
        <v>20873</v>
      </c>
      <c r="W17" s="2">
        <v>0</v>
      </c>
      <c r="X17" s="2">
        <v>15825</v>
      </c>
      <c r="Y17" s="2">
        <v>14823</v>
      </c>
      <c r="Z17" s="2">
        <v>0</v>
      </c>
      <c r="AA17" s="1">
        <f t="shared" si="1"/>
        <v>107223</v>
      </c>
      <c r="AB17" s="12">
        <f t="shared" si="1"/>
        <v>297978</v>
      </c>
      <c r="AC17" s="13">
        <f>AA17+AB17</f>
        <v>405201</v>
      </c>
      <c r="AE17" s="3" t="s">
        <v>14</v>
      </c>
      <c r="AF17" s="2">
        <f t="shared" si="2"/>
        <v>4701.631445282439</v>
      </c>
      <c r="AG17" s="2">
        <f t="shared" si="2"/>
        <v>6255.4043526061741</v>
      </c>
      <c r="AH17" s="2">
        <f t="shared" si="2"/>
        <v>7427.3136602937111</v>
      </c>
      <c r="AI17" s="2">
        <f t="shared" si="2"/>
        <v>8280.6897442521313</v>
      </c>
      <c r="AJ17" s="2" t="str">
        <f t="shared" si="2"/>
        <v>N.A.</v>
      </c>
      <c r="AK17" s="2">
        <f t="shared" si="2"/>
        <v>11393.115076893599</v>
      </c>
      <c r="AL17" s="2" t="str">
        <f t="shared" si="2"/>
        <v>N.A.</v>
      </c>
      <c r="AM17" s="2">
        <f t="shared" si="2"/>
        <v>5181.3464139020516</v>
      </c>
      <c r="AN17" s="2">
        <f t="shared" si="2"/>
        <v>0</v>
      </c>
      <c r="AO17" s="2" t="str">
        <f t="shared" si="2"/>
        <v>N.A.</v>
      </c>
      <c r="AP17" s="15">
        <f t="shared" si="2"/>
        <v>4418.6293425850799</v>
      </c>
      <c r="AQ17" s="16">
        <f t="shared" si="2"/>
        <v>6584.5640517085239</v>
      </c>
      <c r="AR17" s="13">
        <f t="shared" si="2"/>
        <v>6011.4212970846638</v>
      </c>
    </row>
    <row r="18" spans="1:44" ht="15" customHeight="1" thickBot="1" x14ac:dyDescent="0.3">
      <c r="A18" s="3" t="s">
        <v>15</v>
      </c>
      <c r="B18" s="2">
        <v>17172291</v>
      </c>
      <c r="C18" s="2">
        <v>2938700</v>
      </c>
      <c r="D18" s="2">
        <v>5010102</v>
      </c>
      <c r="E18" s="2">
        <v>134160</v>
      </c>
      <c r="F18" s="2"/>
      <c r="G18" s="2">
        <v>23005747</v>
      </c>
      <c r="H18" s="2">
        <v>5890297.0000000009</v>
      </c>
      <c r="I18" s="2"/>
      <c r="J18" s="2">
        <v>0</v>
      </c>
      <c r="K18" s="2"/>
      <c r="L18" s="1">
        <f t="shared" si="0"/>
        <v>28072690</v>
      </c>
      <c r="M18" s="12">
        <f t="shared" si="0"/>
        <v>26078607</v>
      </c>
      <c r="N18" s="13">
        <f>L18+M18</f>
        <v>54151297</v>
      </c>
      <c r="P18" s="3" t="s">
        <v>15</v>
      </c>
      <c r="Q18" s="2">
        <v>6191</v>
      </c>
      <c r="R18" s="2">
        <v>897</v>
      </c>
      <c r="S18" s="2">
        <v>1299</v>
      </c>
      <c r="T18" s="2">
        <v>104</v>
      </c>
      <c r="U18" s="2">
        <v>0</v>
      </c>
      <c r="V18" s="2">
        <v>2130</v>
      </c>
      <c r="W18" s="2">
        <v>13977</v>
      </c>
      <c r="X18" s="2">
        <v>0</v>
      </c>
      <c r="Y18" s="2">
        <v>6730</v>
      </c>
      <c r="Z18" s="2">
        <v>0</v>
      </c>
      <c r="AA18" s="1">
        <f t="shared" si="1"/>
        <v>28197</v>
      </c>
      <c r="AB18" s="12">
        <f t="shared" si="1"/>
        <v>3131</v>
      </c>
      <c r="AC18" s="18">
        <f>AA18+AB18</f>
        <v>31328</v>
      </c>
      <c r="AE18" s="3" t="s">
        <v>15</v>
      </c>
      <c r="AF18" s="2">
        <f t="shared" si="2"/>
        <v>2773.7507672427719</v>
      </c>
      <c r="AG18" s="2">
        <f t="shared" si="2"/>
        <v>3276.1426978818281</v>
      </c>
      <c r="AH18" s="2">
        <f t="shared" si="2"/>
        <v>3856.8914549653578</v>
      </c>
      <c r="AI18" s="2">
        <f t="shared" si="2"/>
        <v>1290</v>
      </c>
      <c r="AJ18" s="2" t="str">
        <f t="shared" si="2"/>
        <v>N.A.</v>
      </c>
      <c r="AK18" s="2">
        <f t="shared" si="2"/>
        <v>10800.820187793428</v>
      </c>
      <c r="AL18" s="2">
        <f t="shared" si="2"/>
        <v>421.42784574658373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995.59137496896835</v>
      </c>
      <c r="AQ18" s="16">
        <f t="shared" si="2"/>
        <v>8329.1622484829131</v>
      </c>
      <c r="AR18" s="13">
        <f t="shared" si="2"/>
        <v>1728.5271003575076</v>
      </c>
    </row>
    <row r="19" spans="1:44" ht="15" customHeight="1" thickBot="1" x14ac:dyDescent="0.3">
      <c r="A19" s="4" t="s">
        <v>16</v>
      </c>
      <c r="B19" s="2">
        <f t="shared" ref="B19:K19" si="3">SUM(B15:B18)</f>
        <v>669631993</v>
      </c>
      <c r="C19" s="2">
        <f t="shared" si="3"/>
        <v>1620484199.0000026</v>
      </c>
      <c r="D19" s="2">
        <f t="shared" si="3"/>
        <v>192053237.00000006</v>
      </c>
      <c r="E19" s="2">
        <f t="shared" si="3"/>
        <v>32188710</v>
      </c>
      <c r="F19" s="2">
        <f t="shared" si="3"/>
        <v>114190326.99999997</v>
      </c>
      <c r="G19" s="2">
        <f t="shared" si="3"/>
        <v>260814238.00000009</v>
      </c>
      <c r="H19" s="2">
        <f t="shared" si="3"/>
        <v>245229240.00000015</v>
      </c>
      <c r="I19" s="2">
        <f t="shared" si="3"/>
        <v>81994806.99999997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1221104797.0000002</v>
      </c>
      <c r="M19" s="12">
        <f t="shared" ref="M19" si="5">C19+E19+G19+I19+K19</f>
        <v>1995481954.0000026</v>
      </c>
      <c r="N19" s="18">
        <f>L19+M19</f>
        <v>3216586751.0000029</v>
      </c>
      <c r="P19" s="4" t="s">
        <v>16</v>
      </c>
      <c r="Q19" s="2">
        <f t="shared" ref="Q19:Z19" si="6">SUM(Q15:Q18)</f>
        <v>150677</v>
      </c>
      <c r="R19" s="2">
        <f t="shared" si="6"/>
        <v>260679</v>
      </c>
      <c r="S19" s="2">
        <f t="shared" si="6"/>
        <v>31268</v>
      </c>
      <c r="T19" s="2">
        <f t="shared" si="6"/>
        <v>3975</v>
      </c>
      <c r="U19" s="2">
        <f t="shared" si="6"/>
        <v>14269</v>
      </c>
      <c r="V19" s="2">
        <f t="shared" si="6"/>
        <v>23003</v>
      </c>
      <c r="W19" s="2">
        <f t="shared" si="6"/>
        <v>79746</v>
      </c>
      <c r="X19" s="2">
        <f t="shared" si="6"/>
        <v>15825</v>
      </c>
      <c r="Y19" s="2">
        <f t="shared" si="6"/>
        <v>28869</v>
      </c>
      <c r="Z19" s="2">
        <f t="shared" si="6"/>
        <v>0</v>
      </c>
      <c r="AA19" s="1">
        <f t="shared" ref="AA19" si="7">Q19+S19+U19+W19+Y19</f>
        <v>304829</v>
      </c>
      <c r="AB19" s="12">
        <f t="shared" ref="AB19" si="8">R19+T19+V19+X19+Z19</f>
        <v>303482</v>
      </c>
      <c r="AC19" s="13">
        <f>AA19+AB19</f>
        <v>608311</v>
      </c>
      <c r="AE19" s="4" t="s">
        <v>16</v>
      </c>
      <c r="AF19" s="2">
        <f t="shared" ref="AF19:AO19" si="9">IFERROR(B19/Q19, "N.A.")</f>
        <v>4444.1553322670352</v>
      </c>
      <c r="AG19" s="2">
        <f t="shared" si="9"/>
        <v>6216.3971743025049</v>
      </c>
      <c r="AH19" s="2">
        <f t="shared" si="9"/>
        <v>6142.1656965587845</v>
      </c>
      <c r="AI19" s="2">
        <f t="shared" si="9"/>
        <v>8097.7886792452828</v>
      </c>
      <c r="AJ19" s="2">
        <f t="shared" si="9"/>
        <v>8002.6860326582082</v>
      </c>
      <c r="AK19" s="2">
        <f t="shared" si="9"/>
        <v>11338.270573403473</v>
      </c>
      <c r="AL19" s="2">
        <f t="shared" si="9"/>
        <v>3075.129034685127</v>
      </c>
      <c r="AM19" s="2">
        <f t="shared" si="9"/>
        <v>5181.3464139020516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4005.868198235733</v>
      </c>
      <c r="AQ19" s="16">
        <f t="shared" ref="AQ19" si="11">IFERROR(M19/AB19, "N.A.")</f>
        <v>6575.2893219367297</v>
      </c>
      <c r="AR19" s="13">
        <f t="shared" ref="AR19" si="12">IFERROR(N19/AC19, "N.A.")</f>
        <v>5287.7339896862013</v>
      </c>
    </row>
    <row r="20" spans="1:44" ht="15" customHeight="1" thickBot="1" x14ac:dyDescent="0.3">
      <c r="A20" s="5" t="s">
        <v>0</v>
      </c>
      <c r="B20" s="48">
        <f>B19+C19</f>
        <v>2290116192.0000029</v>
      </c>
      <c r="C20" s="49"/>
      <c r="D20" s="48">
        <f>D19+E19</f>
        <v>224241947.00000006</v>
      </c>
      <c r="E20" s="49"/>
      <c r="F20" s="48">
        <f>F19+G19</f>
        <v>375004565.00000006</v>
      </c>
      <c r="G20" s="49"/>
      <c r="H20" s="48">
        <f>H19+I19</f>
        <v>327224047.00000012</v>
      </c>
      <c r="I20" s="49"/>
      <c r="J20" s="48">
        <f>J19+K19</f>
        <v>0</v>
      </c>
      <c r="K20" s="49"/>
      <c r="L20" s="48">
        <f>L19+M19</f>
        <v>3216586751.0000029</v>
      </c>
      <c r="M20" s="50"/>
      <c r="N20" s="19">
        <f>B20+D20+F20+H20+J20</f>
        <v>3216586751.0000029</v>
      </c>
      <c r="P20" s="5" t="s">
        <v>0</v>
      </c>
      <c r="Q20" s="48">
        <f>Q19+R19</f>
        <v>411356</v>
      </c>
      <c r="R20" s="49"/>
      <c r="S20" s="48">
        <f>S19+T19</f>
        <v>35243</v>
      </c>
      <c r="T20" s="49"/>
      <c r="U20" s="48">
        <f>U19+V19</f>
        <v>37272</v>
      </c>
      <c r="V20" s="49"/>
      <c r="W20" s="48">
        <f>W19+X19</f>
        <v>95571</v>
      </c>
      <c r="X20" s="49"/>
      <c r="Y20" s="48">
        <f>Y19+Z19</f>
        <v>28869</v>
      </c>
      <c r="Z20" s="49"/>
      <c r="AA20" s="48">
        <f>AA19+AB19</f>
        <v>608311</v>
      </c>
      <c r="AB20" s="49"/>
      <c r="AC20" s="20">
        <f>Q20+S20+U20+W20+Y20</f>
        <v>608311</v>
      </c>
      <c r="AE20" s="5" t="s">
        <v>0</v>
      </c>
      <c r="AF20" s="28">
        <f>IFERROR(B20/Q20,"N.A.")</f>
        <v>5567.2366320170431</v>
      </c>
      <c r="AG20" s="29"/>
      <c r="AH20" s="28">
        <f>IFERROR(D20/S20,"N.A.")</f>
        <v>6362.737196038931</v>
      </c>
      <c r="AI20" s="29"/>
      <c r="AJ20" s="28">
        <f>IFERROR(F20/U20,"N.A.")</f>
        <v>10061.294403305432</v>
      </c>
      <c r="AK20" s="29"/>
      <c r="AL20" s="28">
        <f>IFERROR(H20/W20,"N.A.")</f>
        <v>3423.8843059086976</v>
      </c>
      <c r="AM20" s="29"/>
      <c r="AN20" s="28">
        <f>IFERROR(J20/Y20,"N.A.")</f>
        <v>0</v>
      </c>
      <c r="AO20" s="29"/>
      <c r="AP20" s="28">
        <f>IFERROR(L20/AA20,"N.A.")</f>
        <v>5287.7339896862013</v>
      </c>
      <c r="AQ20" s="29"/>
      <c r="AR20" s="17">
        <f>IFERROR(N20/AC20, "N.A.")</f>
        <v>5287.7339896862013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207435399</v>
      </c>
      <c r="C27" s="2"/>
      <c r="D27" s="2">
        <v>78243028.00000003</v>
      </c>
      <c r="E27" s="2"/>
      <c r="F27" s="2">
        <v>98051427.999999955</v>
      </c>
      <c r="G27" s="2"/>
      <c r="H27" s="2">
        <v>151515203.99999997</v>
      </c>
      <c r="I27" s="2"/>
      <c r="J27" s="2">
        <v>0</v>
      </c>
      <c r="K27" s="2"/>
      <c r="L27" s="1">
        <f t="shared" ref="L27:M30" si="13">B27+D27+F27+H27+J27</f>
        <v>535245058.99999988</v>
      </c>
      <c r="M27" s="12">
        <f t="shared" si="13"/>
        <v>0</v>
      </c>
      <c r="N27" s="13">
        <f>L27+M27</f>
        <v>535245058.99999988</v>
      </c>
      <c r="P27" s="3" t="s">
        <v>12</v>
      </c>
      <c r="Q27" s="2">
        <v>38248</v>
      </c>
      <c r="R27" s="2">
        <v>0</v>
      </c>
      <c r="S27" s="2">
        <v>14696</v>
      </c>
      <c r="T27" s="2">
        <v>0</v>
      </c>
      <c r="U27" s="2">
        <v>11663</v>
      </c>
      <c r="V27" s="2">
        <v>0</v>
      </c>
      <c r="W27" s="2">
        <v>28613</v>
      </c>
      <c r="X27" s="2">
        <v>0</v>
      </c>
      <c r="Y27" s="2">
        <v>2094</v>
      </c>
      <c r="Z27" s="2">
        <v>0</v>
      </c>
      <c r="AA27" s="1">
        <f t="shared" ref="AA27:AB30" si="14">Q27+S27+U27+W27+Y27</f>
        <v>95314</v>
      </c>
      <c r="AB27" s="12">
        <f t="shared" si="14"/>
        <v>0</v>
      </c>
      <c r="AC27" s="13">
        <f>AA27+AB27</f>
        <v>95314</v>
      </c>
      <c r="AE27" s="3" t="s">
        <v>12</v>
      </c>
      <c r="AF27" s="2">
        <f t="shared" ref="AF27:AR30" si="15">IFERROR(B27/Q27, "N.A.")</f>
        <v>5423.4312643798366</v>
      </c>
      <c r="AG27" s="2" t="str">
        <f t="shared" si="15"/>
        <v>N.A.</v>
      </c>
      <c r="AH27" s="2">
        <f t="shared" si="15"/>
        <v>5324.1037016875362</v>
      </c>
      <c r="AI27" s="2" t="str">
        <f t="shared" si="15"/>
        <v>N.A.</v>
      </c>
      <c r="AJ27" s="2">
        <f t="shared" si="15"/>
        <v>8407.0503301037425</v>
      </c>
      <c r="AK27" s="2" t="str">
        <f t="shared" si="15"/>
        <v>N.A.</v>
      </c>
      <c r="AL27" s="2">
        <f t="shared" si="15"/>
        <v>5295.32743857687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5615.5974883018225</v>
      </c>
      <c r="AQ27" s="16" t="str">
        <f t="shared" si="15"/>
        <v>N.A.</v>
      </c>
      <c r="AR27" s="13">
        <f t="shared" si="15"/>
        <v>5615.5974883018225</v>
      </c>
    </row>
    <row r="28" spans="1:44" ht="15" customHeight="1" thickBot="1" x14ac:dyDescent="0.3">
      <c r="A28" s="3" t="s">
        <v>13</v>
      </c>
      <c r="B28" s="2">
        <v>9762079.9999999981</v>
      </c>
      <c r="C28" s="2">
        <v>893160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9762079.9999999981</v>
      </c>
      <c r="M28" s="12">
        <f t="shared" si="13"/>
        <v>893160</v>
      </c>
      <c r="N28" s="13">
        <f>L28+M28</f>
        <v>10655239.999999998</v>
      </c>
      <c r="P28" s="3" t="s">
        <v>13</v>
      </c>
      <c r="Q28" s="2">
        <v>1890</v>
      </c>
      <c r="R28" s="2">
        <v>147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1890</v>
      </c>
      <c r="AB28" s="12">
        <f t="shared" si="14"/>
        <v>147</v>
      </c>
      <c r="AC28" s="13">
        <f>AA28+AB28</f>
        <v>2037</v>
      </c>
      <c r="AE28" s="3" t="s">
        <v>13</v>
      </c>
      <c r="AF28" s="2">
        <f t="shared" si="15"/>
        <v>5165.1216931216923</v>
      </c>
      <c r="AG28" s="2">
        <f t="shared" si="15"/>
        <v>6075.9183673469388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5165.1216931216923</v>
      </c>
      <c r="AQ28" s="16">
        <f t="shared" si="15"/>
        <v>6075.9183673469388</v>
      </c>
      <c r="AR28" s="13">
        <f t="shared" si="15"/>
        <v>5230.8492881688753</v>
      </c>
    </row>
    <row r="29" spans="1:44" ht="15" customHeight="1" thickBot="1" x14ac:dyDescent="0.3">
      <c r="A29" s="3" t="s">
        <v>14</v>
      </c>
      <c r="B29" s="2">
        <v>257462152.99999997</v>
      </c>
      <c r="C29" s="2">
        <v>1044304850.9999995</v>
      </c>
      <c r="D29" s="2">
        <v>77942214.999999985</v>
      </c>
      <c r="E29" s="2">
        <v>22388029.999999996</v>
      </c>
      <c r="F29" s="2"/>
      <c r="G29" s="2">
        <v>206241580.99999994</v>
      </c>
      <c r="H29" s="2"/>
      <c r="I29" s="2">
        <v>60499109.999999985</v>
      </c>
      <c r="J29" s="2">
        <v>0</v>
      </c>
      <c r="K29" s="2"/>
      <c r="L29" s="1">
        <f t="shared" si="13"/>
        <v>335404367.99999994</v>
      </c>
      <c r="M29" s="12">
        <f t="shared" si="13"/>
        <v>1333433571.9999995</v>
      </c>
      <c r="N29" s="13">
        <f>L29+M29</f>
        <v>1668837939.9999995</v>
      </c>
      <c r="P29" s="3" t="s">
        <v>14</v>
      </c>
      <c r="Q29" s="2">
        <v>46141</v>
      </c>
      <c r="R29" s="2">
        <v>159565</v>
      </c>
      <c r="S29" s="2">
        <v>11163</v>
      </c>
      <c r="T29" s="2">
        <v>2663</v>
      </c>
      <c r="U29" s="2">
        <v>0</v>
      </c>
      <c r="V29" s="2">
        <v>16179</v>
      </c>
      <c r="W29" s="2">
        <v>0</v>
      </c>
      <c r="X29" s="2">
        <v>9729</v>
      </c>
      <c r="Y29" s="2">
        <v>4363</v>
      </c>
      <c r="Z29" s="2">
        <v>0</v>
      </c>
      <c r="AA29" s="1">
        <f t="shared" si="14"/>
        <v>61667</v>
      </c>
      <c r="AB29" s="12">
        <f t="shared" si="14"/>
        <v>188136</v>
      </c>
      <c r="AC29" s="13">
        <f>AA29+AB29</f>
        <v>249803</v>
      </c>
      <c r="AE29" s="3" t="s">
        <v>14</v>
      </c>
      <c r="AF29" s="2">
        <f t="shared" si="15"/>
        <v>5579.8997204221832</v>
      </c>
      <c r="AG29" s="2">
        <f t="shared" si="15"/>
        <v>6544.6987183906213</v>
      </c>
      <c r="AH29" s="2">
        <f t="shared" si="15"/>
        <v>6982.1925109737513</v>
      </c>
      <c r="AI29" s="2">
        <f t="shared" si="15"/>
        <v>8407.0709725873057</v>
      </c>
      <c r="AJ29" s="2" t="str">
        <f t="shared" si="15"/>
        <v>N.A.</v>
      </c>
      <c r="AK29" s="2">
        <f t="shared" si="15"/>
        <v>12747.486309413434</v>
      </c>
      <c r="AL29" s="2" t="str">
        <f t="shared" si="15"/>
        <v>N.A.</v>
      </c>
      <c r="AM29" s="2">
        <f t="shared" si="15"/>
        <v>6218.430465618253</v>
      </c>
      <c r="AN29" s="2">
        <f t="shared" si="15"/>
        <v>0</v>
      </c>
      <c r="AO29" s="2" t="str">
        <f t="shared" si="15"/>
        <v>N.A.</v>
      </c>
      <c r="AP29" s="15">
        <f t="shared" si="15"/>
        <v>5438.9603515656663</v>
      </c>
      <c r="AQ29" s="16">
        <f t="shared" si="15"/>
        <v>7087.6045626567993</v>
      </c>
      <c r="AR29" s="13">
        <f t="shared" si="15"/>
        <v>6680.6160854753525</v>
      </c>
    </row>
    <row r="30" spans="1:44" ht="15" customHeight="1" thickBot="1" x14ac:dyDescent="0.3">
      <c r="A30" s="3" t="s">
        <v>15</v>
      </c>
      <c r="B30" s="2">
        <v>16510091.000000002</v>
      </c>
      <c r="C30" s="2">
        <v>1960840</v>
      </c>
      <c r="D30" s="2">
        <v>5010102</v>
      </c>
      <c r="E30" s="2">
        <v>134160</v>
      </c>
      <c r="F30" s="2"/>
      <c r="G30" s="2">
        <v>23005747</v>
      </c>
      <c r="H30" s="2">
        <v>5839596.9999999991</v>
      </c>
      <c r="I30" s="2"/>
      <c r="J30" s="2">
        <v>0</v>
      </c>
      <c r="K30" s="2"/>
      <c r="L30" s="1">
        <f t="shared" si="13"/>
        <v>27359790</v>
      </c>
      <c r="M30" s="12">
        <f t="shared" si="13"/>
        <v>25100747</v>
      </c>
      <c r="N30" s="13">
        <f>L30+M30</f>
        <v>52460537</v>
      </c>
      <c r="P30" s="3" t="s">
        <v>15</v>
      </c>
      <c r="Q30" s="2">
        <v>5915</v>
      </c>
      <c r="R30" s="2">
        <v>621</v>
      </c>
      <c r="S30" s="2">
        <v>1299</v>
      </c>
      <c r="T30" s="2">
        <v>104</v>
      </c>
      <c r="U30" s="2">
        <v>0</v>
      </c>
      <c r="V30" s="2">
        <v>2130</v>
      </c>
      <c r="W30" s="2">
        <v>13723</v>
      </c>
      <c r="X30" s="2">
        <v>0</v>
      </c>
      <c r="Y30" s="2">
        <v>5316</v>
      </c>
      <c r="Z30" s="2">
        <v>0</v>
      </c>
      <c r="AA30" s="1">
        <f t="shared" si="14"/>
        <v>26253</v>
      </c>
      <c r="AB30" s="12">
        <f t="shared" si="14"/>
        <v>2855</v>
      </c>
      <c r="AC30" s="18">
        <f>AA30+AB30</f>
        <v>29108</v>
      </c>
      <c r="AE30" s="3" t="s">
        <v>15</v>
      </c>
      <c r="AF30" s="2">
        <f t="shared" si="15"/>
        <v>2791.2241758241762</v>
      </c>
      <c r="AG30" s="2">
        <f t="shared" si="15"/>
        <v>3157.5523349436394</v>
      </c>
      <c r="AH30" s="2">
        <f t="shared" si="15"/>
        <v>3856.8914549653578</v>
      </c>
      <c r="AI30" s="2">
        <f t="shared" si="15"/>
        <v>1290</v>
      </c>
      <c r="AJ30" s="2" t="str">
        <f t="shared" si="15"/>
        <v>N.A.</v>
      </c>
      <c r="AK30" s="2">
        <f t="shared" si="15"/>
        <v>10800.820187793428</v>
      </c>
      <c r="AL30" s="2">
        <f t="shared" si="15"/>
        <v>425.5335568024484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1042.1586104445207</v>
      </c>
      <c r="AQ30" s="16">
        <f t="shared" si="15"/>
        <v>8791.8553415061288</v>
      </c>
      <c r="AR30" s="13">
        <f t="shared" si="15"/>
        <v>1802.2721245018552</v>
      </c>
    </row>
    <row r="31" spans="1:44" ht="15" customHeight="1" thickBot="1" x14ac:dyDescent="0.3">
      <c r="A31" s="4" t="s">
        <v>16</v>
      </c>
      <c r="B31" s="2">
        <f t="shared" ref="B31:K31" si="16">SUM(B27:B30)</f>
        <v>491169723</v>
      </c>
      <c r="C31" s="2">
        <f t="shared" si="16"/>
        <v>1047158850.9999995</v>
      </c>
      <c r="D31" s="2">
        <f t="shared" si="16"/>
        <v>161195345</v>
      </c>
      <c r="E31" s="2">
        <f t="shared" si="16"/>
        <v>22522189.999999996</v>
      </c>
      <c r="F31" s="2">
        <f t="shared" si="16"/>
        <v>98051427.999999955</v>
      </c>
      <c r="G31" s="2">
        <f t="shared" si="16"/>
        <v>229247327.99999994</v>
      </c>
      <c r="H31" s="2">
        <f t="shared" si="16"/>
        <v>157354800.99999997</v>
      </c>
      <c r="I31" s="2">
        <f t="shared" si="16"/>
        <v>60499109.999999985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907771297</v>
      </c>
      <c r="M31" s="12">
        <f t="shared" ref="M31" si="18">C31+E31+G31+I31+K31</f>
        <v>1359427478.9999995</v>
      </c>
      <c r="N31" s="18">
        <f>L31+M31</f>
        <v>2267198775.9999995</v>
      </c>
      <c r="P31" s="4" t="s">
        <v>16</v>
      </c>
      <c r="Q31" s="2">
        <f t="shared" ref="Q31:Z31" si="19">SUM(Q27:Q30)</f>
        <v>92194</v>
      </c>
      <c r="R31" s="2">
        <f t="shared" si="19"/>
        <v>160333</v>
      </c>
      <c r="S31" s="2">
        <f t="shared" si="19"/>
        <v>27158</v>
      </c>
      <c r="T31" s="2">
        <f t="shared" si="19"/>
        <v>2767</v>
      </c>
      <c r="U31" s="2">
        <f t="shared" si="19"/>
        <v>11663</v>
      </c>
      <c r="V31" s="2">
        <f t="shared" si="19"/>
        <v>18309</v>
      </c>
      <c r="W31" s="2">
        <f t="shared" si="19"/>
        <v>42336</v>
      </c>
      <c r="X31" s="2">
        <f t="shared" si="19"/>
        <v>9729</v>
      </c>
      <c r="Y31" s="2">
        <f t="shared" si="19"/>
        <v>11773</v>
      </c>
      <c r="Z31" s="2">
        <f t="shared" si="19"/>
        <v>0</v>
      </c>
      <c r="AA31" s="1">
        <f t="shared" ref="AA31" si="20">Q31+S31+U31+W31+Y31</f>
        <v>185124</v>
      </c>
      <c r="AB31" s="12">
        <f t="shared" ref="AB31" si="21">R31+T31+V31+X31+Z31</f>
        <v>191138</v>
      </c>
      <c r="AC31" s="13">
        <f>AA31+AB31</f>
        <v>376262</v>
      </c>
      <c r="AE31" s="4" t="s">
        <v>16</v>
      </c>
      <c r="AF31" s="2">
        <f t="shared" ref="AF31:AO31" si="22">IFERROR(B31/Q31, "N.A.")</f>
        <v>5327.5671193353146</v>
      </c>
      <c r="AG31" s="2">
        <f t="shared" si="22"/>
        <v>6531.1498630974256</v>
      </c>
      <c r="AH31" s="2">
        <f t="shared" si="22"/>
        <v>5935.4645040135501</v>
      </c>
      <c r="AI31" s="2">
        <f t="shared" si="22"/>
        <v>8139.5699313335726</v>
      </c>
      <c r="AJ31" s="2">
        <f t="shared" si="22"/>
        <v>8407.0503301037425</v>
      </c>
      <c r="AK31" s="2">
        <f t="shared" si="22"/>
        <v>12521.018515484186</v>
      </c>
      <c r="AL31" s="2">
        <f t="shared" si="22"/>
        <v>3716.8084136432344</v>
      </c>
      <c r="AM31" s="2">
        <f t="shared" si="22"/>
        <v>6218.430465618253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4903.5851483330089</v>
      </c>
      <c r="AQ31" s="16">
        <f t="shared" ref="AQ31" si="24">IFERROR(M31/AB31, "N.A.")</f>
        <v>7112.2826387217583</v>
      </c>
      <c r="AR31" s="13">
        <f t="shared" ref="AR31" si="25">IFERROR(N31/AC31, "N.A.")</f>
        <v>6025.5852996050608</v>
      </c>
    </row>
    <row r="32" spans="1:44" ht="15" customHeight="1" thickBot="1" x14ac:dyDescent="0.3">
      <c r="A32" s="5" t="s">
        <v>0</v>
      </c>
      <c r="B32" s="48">
        <f>B31+C31</f>
        <v>1538328573.9999995</v>
      </c>
      <c r="C32" s="49"/>
      <c r="D32" s="48">
        <f>D31+E31</f>
        <v>183717535</v>
      </c>
      <c r="E32" s="49"/>
      <c r="F32" s="48">
        <f>F31+G31</f>
        <v>327298755.99999988</v>
      </c>
      <c r="G32" s="49"/>
      <c r="H32" s="48">
        <f>H31+I31</f>
        <v>217853910.99999994</v>
      </c>
      <c r="I32" s="49"/>
      <c r="J32" s="48">
        <f>J31+K31</f>
        <v>0</v>
      </c>
      <c r="K32" s="49"/>
      <c r="L32" s="48">
        <f>L31+M31</f>
        <v>2267198775.9999995</v>
      </c>
      <c r="M32" s="50"/>
      <c r="N32" s="19">
        <f>B32+D32+F32+H32+J32</f>
        <v>2267198775.9999995</v>
      </c>
      <c r="P32" s="5" t="s">
        <v>0</v>
      </c>
      <c r="Q32" s="48">
        <f>Q31+R31</f>
        <v>252527</v>
      </c>
      <c r="R32" s="49"/>
      <c r="S32" s="48">
        <f>S31+T31</f>
        <v>29925</v>
      </c>
      <c r="T32" s="49"/>
      <c r="U32" s="48">
        <f>U31+V31</f>
        <v>29972</v>
      </c>
      <c r="V32" s="49"/>
      <c r="W32" s="48">
        <f>W31+X31</f>
        <v>52065</v>
      </c>
      <c r="X32" s="49"/>
      <c r="Y32" s="48">
        <f>Y31+Z31</f>
        <v>11773</v>
      </c>
      <c r="Z32" s="49"/>
      <c r="AA32" s="48">
        <f>AA31+AB31</f>
        <v>376262</v>
      </c>
      <c r="AB32" s="49"/>
      <c r="AC32" s="20">
        <f>Q32+S32+U32+W32+Y32</f>
        <v>376262</v>
      </c>
      <c r="AE32" s="5" t="s">
        <v>0</v>
      </c>
      <c r="AF32" s="28">
        <f>IFERROR(B32/Q32,"N.A.")</f>
        <v>6091.7389982061304</v>
      </c>
      <c r="AG32" s="29"/>
      <c r="AH32" s="28">
        <f>IFERROR(D32/S32,"N.A.")</f>
        <v>6139.265998329156</v>
      </c>
      <c r="AI32" s="29"/>
      <c r="AJ32" s="28">
        <f>IFERROR(F32/U32,"N.A.")</f>
        <v>10920.15067396236</v>
      </c>
      <c r="AK32" s="29"/>
      <c r="AL32" s="28">
        <f>IFERROR(H32/W32,"N.A.")</f>
        <v>4184.2679535196376</v>
      </c>
      <c r="AM32" s="29"/>
      <c r="AN32" s="28">
        <f>IFERROR(J32/Y32,"N.A.")</f>
        <v>0</v>
      </c>
      <c r="AO32" s="29"/>
      <c r="AP32" s="28">
        <f>IFERROR(L32/AA32,"N.A.")</f>
        <v>6025.5852996050608</v>
      </c>
      <c r="AQ32" s="29"/>
      <c r="AR32" s="17">
        <f>IFERROR(N32/AC32, "N.A.")</f>
        <v>6025.5852996050608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21408931.000000007</v>
      </c>
      <c r="C39" s="2"/>
      <c r="D39" s="2">
        <v>1503555.0000000002</v>
      </c>
      <c r="E39" s="2"/>
      <c r="F39" s="2">
        <v>16138898.999999998</v>
      </c>
      <c r="G39" s="2"/>
      <c r="H39" s="2">
        <v>87823739.00000003</v>
      </c>
      <c r="I39" s="2"/>
      <c r="J39" s="2">
        <v>0</v>
      </c>
      <c r="K39" s="2"/>
      <c r="L39" s="1">
        <f t="shared" ref="L39:M42" si="26">B39+D39+F39+H39+J39</f>
        <v>126875124.00000003</v>
      </c>
      <c r="M39" s="12">
        <f t="shared" si="26"/>
        <v>0</v>
      </c>
      <c r="N39" s="13">
        <f>L39+M39</f>
        <v>126875124.00000003</v>
      </c>
      <c r="P39" s="3" t="s">
        <v>12</v>
      </c>
      <c r="Q39" s="2">
        <v>7445</v>
      </c>
      <c r="R39" s="2">
        <v>0</v>
      </c>
      <c r="S39" s="2">
        <v>477</v>
      </c>
      <c r="T39" s="2">
        <v>0</v>
      </c>
      <c r="U39" s="2">
        <v>2606</v>
      </c>
      <c r="V39" s="2">
        <v>0</v>
      </c>
      <c r="W39" s="2">
        <v>37156</v>
      </c>
      <c r="X39" s="2">
        <v>0</v>
      </c>
      <c r="Y39" s="2">
        <v>5222</v>
      </c>
      <c r="Z39" s="2">
        <v>0</v>
      </c>
      <c r="AA39" s="1">
        <f t="shared" ref="AA39:AB42" si="27">Q39+S39+U39+W39+Y39</f>
        <v>52906</v>
      </c>
      <c r="AB39" s="12">
        <f t="shared" si="27"/>
        <v>0</v>
      </c>
      <c r="AC39" s="13">
        <f>AA39+AB39</f>
        <v>52906</v>
      </c>
      <c r="AE39" s="3" t="s">
        <v>12</v>
      </c>
      <c r="AF39" s="2">
        <f t="shared" ref="AF39:AR42" si="28">IFERROR(B39/Q39, "N.A.")</f>
        <v>2875.6119543317673</v>
      </c>
      <c r="AG39" s="2" t="str">
        <f t="shared" si="28"/>
        <v>N.A.</v>
      </c>
      <c r="AH39" s="2">
        <f t="shared" si="28"/>
        <v>3152.1069182389942</v>
      </c>
      <c r="AI39" s="2" t="str">
        <f t="shared" si="28"/>
        <v>N.A.</v>
      </c>
      <c r="AJ39" s="2">
        <f t="shared" si="28"/>
        <v>6192.9773599386026</v>
      </c>
      <c r="AK39" s="2" t="str">
        <f t="shared" si="28"/>
        <v>N.A.</v>
      </c>
      <c r="AL39" s="2">
        <f t="shared" si="28"/>
        <v>2363.6489126924325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2398.1235398631543</v>
      </c>
      <c r="AQ39" s="16" t="str">
        <f t="shared" si="28"/>
        <v>N.A.</v>
      </c>
      <c r="AR39" s="13">
        <f t="shared" si="28"/>
        <v>2398.1235398631543</v>
      </c>
    </row>
    <row r="40" spans="1:44" ht="15" customHeight="1" thickBot="1" x14ac:dyDescent="0.3">
      <c r="A40" s="3" t="s">
        <v>13</v>
      </c>
      <c r="B40" s="2">
        <v>47295297.999999978</v>
      </c>
      <c r="C40" s="2">
        <v>6454960</v>
      </c>
      <c r="D40" s="2">
        <v>75852</v>
      </c>
      <c r="E40" s="2"/>
      <c r="F40" s="2"/>
      <c r="G40" s="2"/>
      <c r="H40" s="2"/>
      <c r="I40" s="2"/>
      <c r="J40" s="2"/>
      <c r="K40" s="2"/>
      <c r="L40" s="1">
        <f t="shared" si="26"/>
        <v>47371149.999999978</v>
      </c>
      <c r="M40" s="12">
        <f t="shared" si="26"/>
        <v>6454960</v>
      </c>
      <c r="N40" s="13">
        <f>L40+M40</f>
        <v>53826109.999999978</v>
      </c>
      <c r="P40" s="3" t="s">
        <v>13</v>
      </c>
      <c r="Q40" s="2">
        <v>18939</v>
      </c>
      <c r="R40" s="2">
        <v>2226</v>
      </c>
      <c r="S40" s="2">
        <v>360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19299</v>
      </c>
      <c r="AB40" s="12">
        <f t="shared" si="27"/>
        <v>2226</v>
      </c>
      <c r="AC40" s="13">
        <f>AA40+AB40</f>
        <v>21525</v>
      </c>
      <c r="AE40" s="3" t="s">
        <v>13</v>
      </c>
      <c r="AF40" s="2">
        <f t="shared" si="28"/>
        <v>2497.2436770684817</v>
      </c>
      <c r="AG40" s="2">
        <f t="shared" si="28"/>
        <v>2899.8023360287511</v>
      </c>
      <c r="AH40" s="2">
        <f t="shared" si="28"/>
        <v>210.7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2454.5909114461879</v>
      </c>
      <c r="AQ40" s="16">
        <f t="shared" si="28"/>
        <v>2899.8023360287511</v>
      </c>
      <c r="AR40" s="13">
        <f t="shared" si="28"/>
        <v>2500.6322880371649</v>
      </c>
    </row>
    <row r="41" spans="1:44" ht="15" customHeight="1" thickBot="1" x14ac:dyDescent="0.3">
      <c r="A41" s="3" t="s">
        <v>14</v>
      </c>
      <c r="B41" s="2">
        <v>109095841</v>
      </c>
      <c r="C41" s="2">
        <v>565892527.99999988</v>
      </c>
      <c r="D41" s="2">
        <v>29278484.999999996</v>
      </c>
      <c r="E41" s="2">
        <v>9666520</v>
      </c>
      <c r="F41" s="2"/>
      <c r="G41" s="2">
        <v>31566909.999999996</v>
      </c>
      <c r="H41" s="2"/>
      <c r="I41" s="2">
        <v>21495696.999999996</v>
      </c>
      <c r="J41" s="2">
        <v>0</v>
      </c>
      <c r="K41" s="2"/>
      <c r="L41" s="1">
        <f t="shared" si="26"/>
        <v>138374326</v>
      </c>
      <c r="M41" s="12">
        <f t="shared" si="26"/>
        <v>628621654.99999988</v>
      </c>
      <c r="N41" s="13">
        <f>L41+M41</f>
        <v>766995980.99999988</v>
      </c>
      <c r="P41" s="3" t="s">
        <v>14</v>
      </c>
      <c r="Q41" s="2">
        <v>31823</v>
      </c>
      <c r="R41" s="2">
        <v>97844</v>
      </c>
      <c r="S41" s="2">
        <v>3273</v>
      </c>
      <c r="T41" s="2">
        <v>1208</v>
      </c>
      <c r="U41" s="2">
        <v>0</v>
      </c>
      <c r="V41" s="2">
        <v>4694</v>
      </c>
      <c r="W41" s="2">
        <v>0</v>
      </c>
      <c r="X41" s="2">
        <v>6096</v>
      </c>
      <c r="Y41" s="2">
        <v>10460</v>
      </c>
      <c r="Z41" s="2">
        <v>0</v>
      </c>
      <c r="AA41" s="1">
        <f t="shared" si="27"/>
        <v>45556</v>
      </c>
      <c r="AB41" s="12">
        <f t="shared" si="27"/>
        <v>109842</v>
      </c>
      <c r="AC41" s="13">
        <f>AA41+AB41</f>
        <v>155398</v>
      </c>
      <c r="AE41" s="3" t="s">
        <v>14</v>
      </c>
      <c r="AF41" s="2">
        <f t="shared" si="28"/>
        <v>3428.2073028941331</v>
      </c>
      <c r="AG41" s="2">
        <f t="shared" si="28"/>
        <v>5783.6201300028606</v>
      </c>
      <c r="AH41" s="2">
        <f t="shared" si="28"/>
        <v>8945.4582951420707</v>
      </c>
      <c r="AI41" s="2">
        <f t="shared" si="28"/>
        <v>8002.0860927152316</v>
      </c>
      <c r="AJ41" s="2" t="str">
        <f t="shared" si="28"/>
        <v>N.A.</v>
      </c>
      <c r="AK41" s="2">
        <f t="shared" si="28"/>
        <v>6724.9488708990193</v>
      </c>
      <c r="AL41" s="2" t="str">
        <f t="shared" si="28"/>
        <v>N.A.</v>
      </c>
      <c r="AM41" s="2">
        <f t="shared" si="28"/>
        <v>3526.1970144356951</v>
      </c>
      <c r="AN41" s="2">
        <f t="shared" si="28"/>
        <v>0</v>
      </c>
      <c r="AO41" s="2" t="str">
        <f t="shared" si="28"/>
        <v>N.A.</v>
      </c>
      <c r="AP41" s="15">
        <f t="shared" si="28"/>
        <v>3037.4555711651592</v>
      </c>
      <c r="AQ41" s="16">
        <f t="shared" si="28"/>
        <v>5722.9625735146838</v>
      </c>
      <c r="AR41" s="13">
        <f t="shared" si="28"/>
        <v>4935.6875957219518</v>
      </c>
    </row>
    <row r="42" spans="1:44" ht="15" customHeight="1" thickBot="1" x14ac:dyDescent="0.3">
      <c r="A42" s="3" t="s">
        <v>15</v>
      </c>
      <c r="B42" s="2">
        <v>662200.00000000012</v>
      </c>
      <c r="C42" s="2">
        <v>977860</v>
      </c>
      <c r="D42" s="2"/>
      <c r="E42" s="2"/>
      <c r="F42" s="2"/>
      <c r="G42" s="2"/>
      <c r="H42" s="2">
        <v>50700</v>
      </c>
      <c r="I42" s="2"/>
      <c r="J42" s="2">
        <v>0</v>
      </c>
      <c r="K42" s="2"/>
      <c r="L42" s="1">
        <f t="shared" si="26"/>
        <v>712900.00000000012</v>
      </c>
      <c r="M42" s="12">
        <f t="shared" si="26"/>
        <v>977860</v>
      </c>
      <c r="N42" s="13">
        <f>L42+M42</f>
        <v>1690760</v>
      </c>
      <c r="P42" s="3" t="s">
        <v>15</v>
      </c>
      <c r="Q42" s="2">
        <v>276</v>
      </c>
      <c r="R42" s="2">
        <v>276</v>
      </c>
      <c r="S42" s="2">
        <v>0</v>
      </c>
      <c r="T42" s="2">
        <v>0</v>
      </c>
      <c r="U42" s="2">
        <v>0</v>
      </c>
      <c r="V42" s="2">
        <v>0</v>
      </c>
      <c r="W42" s="2">
        <v>254</v>
      </c>
      <c r="X42" s="2">
        <v>0</v>
      </c>
      <c r="Y42" s="2">
        <v>1414</v>
      </c>
      <c r="Z42" s="2">
        <v>0</v>
      </c>
      <c r="AA42" s="1">
        <f t="shared" si="27"/>
        <v>1944</v>
      </c>
      <c r="AB42" s="12">
        <f t="shared" si="27"/>
        <v>276</v>
      </c>
      <c r="AC42" s="13">
        <f>AA42+AB42</f>
        <v>2220</v>
      </c>
      <c r="AE42" s="3" t="s">
        <v>15</v>
      </c>
      <c r="AF42" s="2">
        <f t="shared" si="28"/>
        <v>2399.275362318841</v>
      </c>
      <c r="AG42" s="2">
        <f t="shared" si="28"/>
        <v>3542.9710144927535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199.60629921259843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366.71810699588485</v>
      </c>
      <c r="AQ42" s="16">
        <f t="shared" si="28"/>
        <v>3542.9710144927535</v>
      </c>
      <c r="AR42" s="13">
        <f t="shared" si="28"/>
        <v>761.60360360360357</v>
      </c>
    </row>
    <row r="43" spans="1:44" ht="15" customHeight="1" thickBot="1" x14ac:dyDescent="0.3">
      <c r="A43" s="4" t="s">
        <v>16</v>
      </c>
      <c r="B43" s="2">
        <f t="shared" ref="B43:K43" si="29">SUM(B39:B42)</f>
        <v>178462270</v>
      </c>
      <c r="C43" s="2">
        <f t="shared" si="29"/>
        <v>573325347.99999988</v>
      </c>
      <c r="D43" s="2">
        <f t="shared" si="29"/>
        <v>30857891.999999996</v>
      </c>
      <c r="E43" s="2">
        <f t="shared" si="29"/>
        <v>9666520</v>
      </c>
      <c r="F43" s="2">
        <f t="shared" si="29"/>
        <v>16138898.999999998</v>
      </c>
      <c r="G43" s="2">
        <f t="shared" si="29"/>
        <v>31566909.999999996</v>
      </c>
      <c r="H43" s="2">
        <f t="shared" si="29"/>
        <v>87874439.00000003</v>
      </c>
      <c r="I43" s="2">
        <f t="shared" si="29"/>
        <v>21495696.999999996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313333500</v>
      </c>
      <c r="M43" s="12">
        <f t="shared" ref="M43" si="31">C43+E43+G43+I43+K43</f>
        <v>636054474.99999988</v>
      </c>
      <c r="N43" s="18">
        <f>L43+M43</f>
        <v>949387974.99999988</v>
      </c>
      <c r="P43" s="4" t="s">
        <v>16</v>
      </c>
      <c r="Q43" s="2">
        <f t="shared" ref="Q43:Z43" si="32">SUM(Q39:Q42)</f>
        <v>58483</v>
      </c>
      <c r="R43" s="2">
        <f t="shared" si="32"/>
        <v>100346</v>
      </c>
      <c r="S43" s="2">
        <f t="shared" si="32"/>
        <v>4110</v>
      </c>
      <c r="T43" s="2">
        <f t="shared" si="32"/>
        <v>1208</v>
      </c>
      <c r="U43" s="2">
        <f t="shared" si="32"/>
        <v>2606</v>
      </c>
      <c r="V43" s="2">
        <f t="shared" si="32"/>
        <v>4694</v>
      </c>
      <c r="W43" s="2">
        <f t="shared" si="32"/>
        <v>37410</v>
      </c>
      <c r="X43" s="2">
        <f t="shared" si="32"/>
        <v>6096</v>
      </c>
      <c r="Y43" s="2">
        <f t="shared" si="32"/>
        <v>17096</v>
      </c>
      <c r="Z43" s="2">
        <f t="shared" si="32"/>
        <v>0</v>
      </c>
      <c r="AA43" s="1">
        <f t="shared" ref="AA43" si="33">Q43+S43+U43+W43+Y43</f>
        <v>119705</v>
      </c>
      <c r="AB43" s="12">
        <f t="shared" ref="AB43" si="34">R43+T43+V43+X43+Z43</f>
        <v>112344</v>
      </c>
      <c r="AC43" s="18">
        <f>AA43+AB43</f>
        <v>232049</v>
      </c>
      <c r="AE43" s="4" t="s">
        <v>16</v>
      </c>
      <c r="AF43" s="2">
        <f t="shared" ref="AF43:AO43" si="35">IFERROR(B43/Q43, "N.A.")</f>
        <v>3051.5238616350052</v>
      </c>
      <c r="AG43" s="2">
        <f t="shared" si="35"/>
        <v>5713.4848225141004</v>
      </c>
      <c r="AH43" s="2">
        <f t="shared" si="35"/>
        <v>7508.0029197080285</v>
      </c>
      <c r="AI43" s="2">
        <f t="shared" si="35"/>
        <v>8002.0860927152316</v>
      </c>
      <c r="AJ43" s="2">
        <f t="shared" si="35"/>
        <v>6192.9773599386026</v>
      </c>
      <c r="AK43" s="2">
        <f t="shared" si="35"/>
        <v>6724.9488708990193</v>
      </c>
      <c r="AL43" s="2">
        <f t="shared" si="35"/>
        <v>2348.9558674151303</v>
      </c>
      <c r="AM43" s="2">
        <f t="shared" si="35"/>
        <v>3526.1970144356951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2617.5473037884799</v>
      </c>
      <c r="AQ43" s="16">
        <f t="shared" ref="AQ43" si="37">IFERROR(M43/AB43, "N.A.")</f>
        <v>5661.6684024068918</v>
      </c>
      <c r="AR43" s="13">
        <f t="shared" ref="AR43" si="38">IFERROR(N43/AC43, "N.A.")</f>
        <v>4091.3254312666718</v>
      </c>
    </row>
    <row r="44" spans="1:44" ht="15" customHeight="1" thickBot="1" x14ac:dyDescent="0.3">
      <c r="A44" s="5" t="s">
        <v>0</v>
      </c>
      <c r="B44" s="48">
        <f>B43+C43</f>
        <v>751787617.99999988</v>
      </c>
      <c r="C44" s="49"/>
      <c r="D44" s="48">
        <f>D43+E43</f>
        <v>40524412</v>
      </c>
      <c r="E44" s="49"/>
      <c r="F44" s="48">
        <f>F43+G43</f>
        <v>47705808.999999993</v>
      </c>
      <c r="G44" s="49"/>
      <c r="H44" s="48">
        <f>H43+I43</f>
        <v>109370136.00000003</v>
      </c>
      <c r="I44" s="49"/>
      <c r="J44" s="48">
        <f>J43+K43</f>
        <v>0</v>
      </c>
      <c r="K44" s="49"/>
      <c r="L44" s="48">
        <f>L43+M43</f>
        <v>949387974.99999988</v>
      </c>
      <c r="M44" s="50"/>
      <c r="N44" s="19">
        <f>B44+D44+F44+H44+J44</f>
        <v>949387974.99999988</v>
      </c>
      <c r="P44" s="5" t="s">
        <v>0</v>
      </c>
      <c r="Q44" s="48">
        <f>Q43+R43</f>
        <v>158829</v>
      </c>
      <c r="R44" s="49"/>
      <c r="S44" s="48">
        <f>S43+T43</f>
        <v>5318</v>
      </c>
      <c r="T44" s="49"/>
      <c r="U44" s="48">
        <f>U43+V43</f>
        <v>7300</v>
      </c>
      <c r="V44" s="49"/>
      <c r="W44" s="48">
        <f>W43+X43</f>
        <v>43506</v>
      </c>
      <c r="X44" s="49"/>
      <c r="Y44" s="48">
        <f>Y43+Z43</f>
        <v>17096</v>
      </c>
      <c r="Z44" s="49"/>
      <c r="AA44" s="48">
        <f>AA43+AB43</f>
        <v>232049</v>
      </c>
      <c r="AB44" s="50"/>
      <c r="AC44" s="19">
        <f>Q44+S44+U44+W44+Y44</f>
        <v>232049</v>
      </c>
      <c r="AE44" s="5" t="s">
        <v>0</v>
      </c>
      <c r="AF44" s="28">
        <f>IFERROR(B44/Q44,"N.A.")</f>
        <v>4733.3145584244685</v>
      </c>
      <c r="AG44" s="29"/>
      <c r="AH44" s="28">
        <f>IFERROR(D44/S44,"N.A.")</f>
        <v>7620.2354268522004</v>
      </c>
      <c r="AI44" s="29"/>
      <c r="AJ44" s="28">
        <f>IFERROR(F44/U44,"N.A.")</f>
        <v>6535.0423287671219</v>
      </c>
      <c r="AK44" s="29"/>
      <c r="AL44" s="28">
        <f>IFERROR(H44/W44,"N.A.")</f>
        <v>2513.9092538960149</v>
      </c>
      <c r="AM44" s="29"/>
      <c r="AN44" s="28">
        <f>IFERROR(J44/Y44,"N.A.")</f>
        <v>0</v>
      </c>
      <c r="AO44" s="29"/>
      <c r="AP44" s="28">
        <f>IFERROR(L44/AA44,"N.A.")</f>
        <v>4091.3254312666718</v>
      </c>
      <c r="AQ44" s="29"/>
      <c r="AR44" s="17">
        <f>IFERROR(N44/AC44, "N.A.")</f>
        <v>4091.3254312666718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2536030</v>
      </c>
      <c r="C15" s="2"/>
      <c r="D15" s="2">
        <v>557600</v>
      </c>
      <c r="E15" s="2"/>
      <c r="F15" s="2">
        <v>1903371.9999999998</v>
      </c>
      <c r="G15" s="2"/>
      <c r="H15" s="2">
        <v>3134553</v>
      </c>
      <c r="I15" s="2"/>
      <c r="J15" s="2">
        <v>0</v>
      </c>
      <c r="K15" s="2"/>
      <c r="L15" s="1">
        <f t="shared" ref="L15:M18" si="0">B15+D15+F15+H15+J15</f>
        <v>8131555</v>
      </c>
      <c r="M15" s="12">
        <f t="shared" si="0"/>
        <v>0</v>
      </c>
      <c r="N15" s="13">
        <f>L15+M15</f>
        <v>8131555</v>
      </c>
      <c r="P15" s="3" t="s">
        <v>12</v>
      </c>
      <c r="Q15" s="2">
        <v>733</v>
      </c>
      <c r="R15" s="2">
        <v>0</v>
      </c>
      <c r="S15" s="2">
        <v>182</v>
      </c>
      <c r="T15" s="2">
        <v>0</v>
      </c>
      <c r="U15" s="2">
        <v>587</v>
      </c>
      <c r="V15" s="2">
        <v>0</v>
      </c>
      <c r="W15" s="2">
        <v>2337</v>
      </c>
      <c r="X15" s="2">
        <v>0</v>
      </c>
      <c r="Y15" s="2">
        <v>712</v>
      </c>
      <c r="Z15" s="2">
        <v>0</v>
      </c>
      <c r="AA15" s="1">
        <f t="shared" ref="AA15:AB18" si="1">Q15+S15+U15+W15+Y15</f>
        <v>4551</v>
      </c>
      <c r="AB15" s="12">
        <f t="shared" si="1"/>
        <v>0</v>
      </c>
      <c r="AC15" s="13">
        <f>AA15+AB15</f>
        <v>4551</v>
      </c>
      <c r="AE15" s="3" t="s">
        <v>12</v>
      </c>
      <c r="AF15" s="2">
        <f t="shared" ref="AF15:AR18" si="2">IFERROR(B15/Q15, "N.A.")</f>
        <v>3459.7953615279671</v>
      </c>
      <c r="AG15" s="2" t="str">
        <f t="shared" si="2"/>
        <v>N.A.</v>
      </c>
      <c r="AH15" s="2">
        <f t="shared" si="2"/>
        <v>3063.7362637362639</v>
      </c>
      <c r="AI15" s="2" t="str">
        <f t="shared" si="2"/>
        <v>N.A.</v>
      </c>
      <c r="AJ15" s="2">
        <f t="shared" si="2"/>
        <v>3242.5417376490627</v>
      </c>
      <c r="AK15" s="2" t="str">
        <f t="shared" si="2"/>
        <v>N.A.</v>
      </c>
      <c r="AL15" s="2">
        <f t="shared" si="2"/>
        <v>1341.2721437740693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1786.762250054933</v>
      </c>
      <c r="AQ15" s="16" t="str">
        <f t="shared" si="2"/>
        <v>N.A.</v>
      </c>
      <c r="AR15" s="13">
        <f t="shared" si="2"/>
        <v>1786.762250054933</v>
      </c>
    </row>
    <row r="16" spans="1:44" ht="15" customHeight="1" thickBot="1" x14ac:dyDescent="0.3">
      <c r="A16" s="3" t="s">
        <v>13</v>
      </c>
      <c r="B16" s="2">
        <v>445910</v>
      </c>
      <c r="C16" s="2">
        <v>163200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445910</v>
      </c>
      <c r="M16" s="12">
        <f t="shared" si="0"/>
        <v>163200</v>
      </c>
      <c r="N16" s="13">
        <f>L16+M16</f>
        <v>609110</v>
      </c>
      <c r="P16" s="3" t="s">
        <v>13</v>
      </c>
      <c r="Q16" s="2">
        <v>244</v>
      </c>
      <c r="R16" s="2">
        <v>102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244</v>
      </c>
      <c r="AB16" s="12">
        <f t="shared" si="1"/>
        <v>102</v>
      </c>
      <c r="AC16" s="13">
        <f>AA16+AB16</f>
        <v>346</v>
      </c>
      <c r="AE16" s="3" t="s">
        <v>13</v>
      </c>
      <c r="AF16" s="2">
        <f t="shared" si="2"/>
        <v>1827.5</v>
      </c>
      <c r="AG16" s="2">
        <f t="shared" si="2"/>
        <v>1600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1827.5</v>
      </c>
      <c r="AQ16" s="16">
        <f t="shared" si="2"/>
        <v>1600</v>
      </c>
      <c r="AR16" s="13">
        <f t="shared" si="2"/>
        <v>1760.4335260115606</v>
      </c>
    </row>
    <row r="17" spans="1:44" ht="15" customHeight="1" thickBot="1" x14ac:dyDescent="0.3">
      <c r="A17" s="3" t="s">
        <v>14</v>
      </c>
      <c r="B17" s="2">
        <v>11155636.000000002</v>
      </c>
      <c r="C17" s="2">
        <v>45030059.999999993</v>
      </c>
      <c r="D17" s="2"/>
      <c r="E17" s="2"/>
      <c r="F17" s="2"/>
      <c r="G17" s="2">
        <v>3731860</v>
      </c>
      <c r="H17" s="2"/>
      <c r="I17" s="2">
        <v>2583859.9999999995</v>
      </c>
      <c r="J17" s="2">
        <v>0</v>
      </c>
      <c r="K17" s="2"/>
      <c r="L17" s="1">
        <f t="shared" si="0"/>
        <v>11155636.000000002</v>
      </c>
      <c r="M17" s="12">
        <f t="shared" si="0"/>
        <v>51345779.999999993</v>
      </c>
      <c r="N17" s="13">
        <f>L17+M17</f>
        <v>62501415.999999993</v>
      </c>
      <c r="P17" s="3" t="s">
        <v>14</v>
      </c>
      <c r="Q17" s="2">
        <v>3722</v>
      </c>
      <c r="R17" s="2">
        <v>8040</v>
      </c>
      <c r="S17" s="2">
        <v>0</v>
      </c>
      <c r="T17" s="2">
        <v>0</v>
      </c>
      <c r="U17" s="2">
        <v>0</v>
      </c>
      <c r="V17" s="2">
        <v>672</v>
      </c>
      <c r="W17" s="2">
        <v>0</v>
      </c>
      <c r="X17" s="2">
        <v>975</v>
      </c>
      <c r="Y17" s="2">
        <v>731</v>
      </c>
      <c r="Z17" s="2">
        <v>0</v>
      </c>
      <c r="AA17" s="1">
        <f t="shared" si="1"/>
        <v>4453</v>
      </c>
      <c r="AB17" s="12">
        <f t="shared" si="1"/>
        <v>9687</v>
      </c>
      <c r="AC17" s="13">
        <f>AA17+AB17</f>
        <v>14140</v>
      </c>
      <c r="AE17" s="3" t="s">
        <v>14</v>
      </c>
      <c r="AF17" s="2">
        <f t="shared" si="2"/>
        <v>2997.2154755507795</v>
      </c>
      <c r="AG17" s="2">
        <f t="shared" si="2"/>
        <v>5600.7537313432831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5553.3630952380954</v>
      </c>
      <c r="AL17" s="2" t="str">
        <f t="shared" si="2"/>
        <v>N.A.</v>
      </c>
      <c r="AM17" s="2">
        <f t="shared" si="2"/>
        <v>2650.1128205128202</v>
      </c>
      <c r="AN17" s="2">
        <f t="shared" si="2"/>
        <v>0</v>
      </c>
      <c r="AO17" s="2" t="str">
        <f t="shared" si="2"/>
        <v>N.A.</v>
      </c>
      <c r="AP17" s="15">
        <f t="shared" si="2"/>
        <v>2505.1955984729402</v>
      </c>
      <c r="AQ17" s="16">
        <f t="shared" si="2"/>
        <v>5300.483121709507</v>
      </c>
      <c r="AR17" s="13">
        <f t="shared" si="2"/>
        <v>4420.1850070721357</v>
      </c>
    </row>
    <row r="18" spans="1:44" ht="15" customHeight="1" thickBot="1" x14ac:dyDescent="0.3">
      <c r="A18" s="3" t="s">
        <v>15</v>
      </c>
      <c r="B18" s="2">
        <v>1291720</v>
      </c>
      <c r="C18" s="2">
        <v>1203180</v>
      </c>
      <c r="D18" s="2">
        <v>16530</v>
      </c>
      <c r="E18" s="2"/>
      <c r="F18" s="2"/>
      <c r="G18" s="2">
        <v>869940</v>
      </c>
      <c r="H18" s="2">
        <v>183656</v>
      </c>
      <c r="I18" s="2"/>
      <c r="J18" s="2">
        <v>0</v>
      </c>
      <c r="K18" s="2"/>
      <c r="L18" s="1">
        <f t="shared" si="0"/>
        <v>1491906</v>
      </c>
      <c r="M18" s="12">
        <f t="shared" si="0"/>
        <v>2073120</v>
      </c>
      <c r="N18" s="13">
        <f>L18+M18</f>
        <v>3565026</v>
      </c>
      <c r="P18" s="3" t="s">
        <v>15</v>
      </c>
      <c r="Q18" s="2">
        <v>487</v>
      </c>
      <c r="R18" s="2">
        <v>490</v>
      </c>
      <c r="S18" s="2">
        <v>57</v>
      </c>
      <c r="T18" s="2">
        <v>0</v>
      </c>
      <c r="U18" s="2">
        <v>0</v>
      </c>
      <c r="V18" s="2">
        <v>180</v>
      </c>
      <c r="W18" s="2">
        <v>2654</v>
      </c>
      <c r="X18" s="2">
        <v>0</v>
      </c>
      <c r="Y18" s="2">
        <v>715</v>
      </c>
      <c r="Z18" s="2">
        <v>0</v>
      </c>
      <c r="AA18" s="1">
        <f t="shared" si="1"/>
        <v>3913</v>
      </c>
      <c r="AB18" s="12">
        <f t="shared" si="1"/>
        <v>670</v>
      </c>
      <c r="AC18" s="18">
        <f>AA18+AB18</f>
        <v>4583</v>
      </c>
      <c r="AE18" s="3" t="s">
        <v>15</v>
      </c>
      <c r="AF18" s="2">
        <f t="shared" si="2"/>
        <v>2652.4024640657085</v>
      </c>
      <c r="AG18" s="2">
        <f t="shared" si="2"/>
        <v>2455.4693877551022</v>
      </c>
      <c r="AH18" s="2">
        <f t="shared" si="2"/>
        <v>290</v>
      </c>
      <c r="AI18" s="2" t="str">
        <f t="shared" si="2"/>
        <v>N.A.</v>
      </c>
      <c r="AJ18" s="2" t="str">
        <f t="shared" si="2"/>
        <v>N.A.</v>
      </c>
      <c r="AK18" s="2">
        <f t="shared" si="2"/>
        <v>4833</v>
      </c>
      <c r="AL18" s="2">
        <f t="shared" si="2"/>
        <v>69.19969856819894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381.26910299003322</v>
      </c>
      <c r="AQ18" s="16">
        <f t="shared" si="2"/>
        <v>3094.2089552238808</v>
      </c>
      <c r="AR18" s="13">
        <f t="shared" si="2"/>
        <v>777.88042766746673</v>
      </c>
    </row>
    <row r="19" spans="1:44" ht="15" customHeight="1" thickBot="1" x14ac:dyDescent="0.3">
      <c r="A19" s="4" t="s">
        <v>16</v>
      </c>
      <c r="B19" s="2">
        <f t="shared" ref="B19:K19" si="3">SUM(B15:B18)</f>
        <v>15429296.000000002</v>
      </c>
      <c r="C19" s="2">
        <f t="shared" si="3"/>
        <v>46396439.999999993</v>
      </c>
      <c r="D19" s="2">
        <f t="shared" si="3"/>
        <v>574130</v>
      </c>
      <c r="E19" s="2">
        <f t="shared" si="3"/>
        <v>0</v>
      </c>
      <c r="F19" s="2">
        <f t="shared" si="3"/>
        <v>1903371.9999999998</v>
      </c>
      <c r="G19" s="2">
        <f t="shared" si="3"/>
        <v>4601800</v>
      </c>
      <c r="H19" s="2">
        <f t="shared" si="3"/>
        <v>3318209</v>
      </c>
      <c r="I19" s="2">
        <f t="shared" si="3"/>
        <v>2583859.9999999995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21225007</v>
      </c>
      <c r="M19" s="12">
        <f t="shared" ref="M19" si="5">C19+E19+G19+I19+K19</f>
        <v>53582099.999999993</v>
      </c>
      <c r="N19" s="18">
        <f>L19+M19</f>
        <v>74807107</v>
      </c>
      <c r="P19" s="4" t="s">
        <v>16</v>
      </c>
      <c r="Q19" s="2">
        <f t="shared" ref="Q19:Z19" si="6">SUM(Q15:Q18)</f>
        <v>5186</v>
      </c>
      <c r="R19" s="2">
        <f t="shared" si="6"/>
        <v>8632</v>
      </c>
      <c r="S19" s="2">
        <f t="shared" si="6"/>
        <v>239</v>
      </c>
      <c r="T19" s="2">
        <f t="shared" si="6"/>
        <v>0</v>
      </c>
      <c r="U19" s="2">
        <f t="shared" si="6"/>
        <v>587</v>
      </c>
      <c r="V19" s="2">
        <f t="shared" si="6"/>
        <v>852</v>
      </c>
      <c r="W19" s="2">
        <f t="shared" si="6"/>
        <v>4991</v>
      </c>
      <c r="X19" s="2">
        <f t="shared" si="6"/>
        <v>975</v>
      </c>
      <c r="Y19" s="2">
        <f t="shared" si="6"/>
        <v>2158</v>
      </c>
      <c r="Z19" s="2">
        <f t="shared" si="6"/>
        <v>0</v>
      </c>
      <c r="AA19" s="1">
        <f t="shared" ref="AA19" si="7">Q19+S19+U19+W19+Y19</f>
        <v>13161</v>
      </c>
      <c r="AB19" s="12">
        <f t="shared" ref="AB19" si="8">R19+T19+V19+X19+Z19</f>
        <v>10459</v>
      </c>
      <c r="AC19" s="13">
        <f>AA19+AB19</f>
        <v>23620</v>
      </c>
      <c r="AE19" s="4" t="s">
        <v>16</v>
      </c>
      <c r="AF19" s="2">
        <f t="shared" ref="AF19:AO19" si="9">IFERROR(B19/Q19, "N.A.")</f>
        <v>2975.1824141920561</v>
      </c>
      <c r="AG19" s="2">
        <f t="shared" si="9"/>
        <v>5374.9351251158469</v>
      </c>
      <c r="AH19" s="2">
        <f t="shared" si="9"/>
        <v>2402.2175732217574</v>
      </c>
      <c r="AI19" s="2" t="str">
        <f t="shared" si="9"/>
        <v>N.A.</v>
      </c>
      <c r="AJ19" s="2">
        <f t="shared" si="9"/>
        <v>3242.5417376490627</v>
      </c>
      <c r="AK19" s="2">
        <f t="shared" si="9"/>
        <v>5401.1737089201879</v>
      </c>
      <c r="AL19" s="2">
        <f t="shared" si="9"/>
        <v>664.83850931677023</v>
      </c>
      <c r="AM19" s="2">
        <f t="shared" si="9"/>
        <v>2650.1128205128202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1612.7199300964971</v>
      </c>
      <c r="AQ19" s="16">
        <f t="shared" ref="AQ19" si="11">IFERROR(M19/AB19, "N.A.")</f>
        <v>5123.0614781527865</v>
      </c>
      <c r="AR19" s="13">
        <f t="shared" ref="AR19" si="12">IFERROR(N19/AC19, "N.A.")</f>
        <v>3167.1086790855206</v>
      </c>
    </row>
    <row r="20" spans="1:44" ht="15" customHeight="1" thickBot="1" x14ac:dyDescent="0.3">
      <c r="A20" s="5" t="s">
        <v>0</v>
      </c>
      <c r="B20" s="48">
        <f>B19+C19</f>
        <v>61825735.999999993</v>
      </c>
      <c r="C20" s="49"/>
      <c r="D20" s="48">
        <f>D19+E19</f>
        <v>574130</v>
      </c>
      <c r="E20" s="49"/>
      <c r="F20" s="48">
        <f>F19+G19</f>
        <v>6505172</v>
      </c>
      <c r="G20" s="49"/>
      <c r="H20" s="48">
        <f>H19+I19</f>
        <v>5902069</v>
      </c>
      <c r="I20" s="49"/>
      <c r="J20" s="48">
        <f>J19+K19</f>
        <v>0</v>
      </c>
      <c r="K20" s="49"/>
      <c r="L20" s="48">
        <f>L19+M19</f>
        <v>74807107</v>
      </c>
      <c r="M20" s="50"/>
      <c r="N20" s="19">
        <f>B20+D20+F20+H20+J20</f>
        <v>74807107</v>
      </c>
      <c r="P20" s="5" t="s">
        <v>0</v>
      </c>
      <c r="Q20" s="48">
        <f>Q19+R19</f>
        <v>13818</v>
      </c>
      <c r="R20" s="49"/>
      <c r="S20" s="48">
        <f>S19+T19</f>
        <v>239</v>
      </c>
      <c r="T20" s="49"/>
      <c r="U20" s="48">
        <f>U19+V19</f>
        <v>1439</v>
      </c>
      <c r="V20" s="49"/>
      <c r="W20" s="48">
        <f>W19+X19</f>
        <v>5966</v>
      </c>
      <c r="X20" s="49"/>
      <c r="Y20" s="48">
        <f>Y19+Z19</f>
        <v>2158</v>
      </c>
      <c r="Z20" s="49"/>
      <c r="AA20" s="48">
        <f>AA19+AB19</f>
        <v>23620</v>
      </c>
      <c r="AB20" s="49"/>
      <c r="AC20" s="20">
        <f>Q20+S20+U20+W20+Y20</f>
        <v>23620</v>
      </c>
      <c r="AE20" s="5" t="s">
        <v>0</v>
      </c>
      <c r="AF20" s="28">
        <f>IFERROR(B20/Q20,"N.A.")</f>
        <v>4474.2897669706172</v>
      </c>
      <c r="AG20" s="29"/>
      <c r="AH20" s="28">
        <f>IFERROR(D20/S20,"N.A.")</f>
        <v>2402.2175732217574</v>
      </c>
      <c r="AI20" s="29"/>
      <c r="AJ20" s="28">
        <f>IFERROR(F20/U20,"N.A.")</f>
        <v>4520.6198749131345</v>
      </c>
      <c r="AK20" s="29"/>
      <c r="AL20" s="28">
        <f>IFERROR(H20/W20,"N.A.")</f>
        <v>989.28410995641968</v>
      </c>
      <c r="AM20" s="29"/>
      <c r="AN20" s="28">
        <f>IFERROR(J20/Y20,"N.A.")</f>
        <v>0</v>
      </c>
      <c r="AO20" s="29"/>
      <c r="AP20" s="28">
        <f>IFERROR(L20/AA20,"N.A.")</f>
        <v>3167.1086790855206</v>
      </c>
      <c r="AQ20" s="29"/>
      <c r="AR20" s="17">
        <f>IFERROR(N20/AC20, "N.A.")</f>
        <v>3167.1086790855206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2536030</v>
      </c>
      <c r="C27" s="2"/>
      <c r="D27" s="2">
        <v>557600</v>
      </c>
      <c r="E27" s="2"/>
      <c r="F27" s="2">
        <v>1552491.9999999998</v>
      </c>
      <c r="G27" s="2"/>
      <c r="H27" s="2">
        <v>1876304.9999999998</v>
      </c>
      <c r="I27" s="2"/>
      <c r="J27" s="2">
        <v>0</v>
      </c>
      <c r="K27" s="2"/>
      <c r="L27" s="1">
        <f t="shared" ref="L27:M30" si="13">B27+D27+F27+H27+J27</f>
        <v>6522427</v>
      </c>
      <c r="M27" s="12">
        <f t="shared" si="13"/>
        <v>0</v>
      </c>
      <c r="N27" s="13">
        <f>L27+M27</f>
        <v>6522427</v>
      </c>
      <c r="P27" s="3" t="s">
        <v>12</v>
      </c>
      <c r="Q27" s="2">
        <v>733</v>
      </c>
      <c r="R27" s="2">
        <v>0</v>
      </c>
      <c r="S27" s="2">
        <v>182</v>
      </c>
      <c r="T27" s="2">
        <v>0</v>
      </c>
      <c r="U27" s="2">
        <v>485</v>
      </c>
      <c r="V27" s="2">
        <v>0</v>
      </c>
      <c r="W27" s="2">
        <v>634</v>
      </c>
      <c r="X27" s="2">
        <v>0</v>
      </c>
      <c r="Y27" s="2">
        <v>92</v>
      </c>
      <c r="Z27" s="2">
        <v>0</v>
      </c>
      <c r="AA27" s="1">
        <f t="shared" ref="AA27:AB30" si="14">Q27+S27+U27+W27+Y27</f>
        <v>2126</v>
      </c>
      <c r="AB27" s="12">
        <f t="shared" si="14"/>
        <v>0</v>
      </c>
      <c r="AC27" s="13">
        <f>AA27+AB27</f>
        <v>2126</v>
      </c>
      <c r="AE27" s="3" t="s">
        <v>12</v>
      </c>
      <c r="AF27" s="2">
        <f t="shared" ref="AF27:AR30" si="15">IFERROR(B27/Q27, "N.A.")</f>
        <v>3459.7953615279671</v>
      </c>
      <c r="AG27" s="2" t="str">
        <f t="shared" si="15"/>
        <v>N.A.</v>
      </c>
      <c r="AH27" s="2">
        <f t="shared" si="15"/>
        <v>3063.7362637362639</v>
      </c>
      <c r="AI27" s="2" t="str">
        <f t="shared" si="15"/>
        <v>N.A.</v>
      </c>
      <c r="AJ27" s="2">
        <f t="shared" si="15"/>
        <v>3201.0144329896902</v>
      </c>
      <c r="AK27" s="2" t="str">
        <f t="shared" si="15"/>
        <v>N.A.</v>
      </c>
      <c r="AL27" s="2">
        <f t="shared" si="15"/>
        <v>2959.4716088328073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3067.9336782690498</v>
      </c>
      <c r="AQ27" s="16" t="str">
        <f t="shared" si="15"/>
        <v>N.A.</v>
      </c>
      <c r="AR27" s="13">
        <f t="shared" si="15"/>
        <v>3067.9336782690498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7513092</v>
      </c>
      <c r="C29" s="2">
        <v>29249211.999999993</v>
      </c>
      <c r="D29" s="2"/>
      <c r="E29" s="2"/>
      <c r="F29" s="2"/>
      <c r="G29" s="2">
        <v>2389860</v>
      </c>
      <c r="H29" s="2"/>
      <c r="I29" s="2">
        <v>1280179.9999999998</v>
      </c>
      <c r="J29" s="2">
        <v>0</v>
      </c>
      <c r="K29" s="2"/>
      <c r="L29" s="1">
        <f t="shared" si="13"/>
        <v>7513092</v>
      </c>
      <c r="M29" s="12">
        <f t="shared" si="13"/>
        <v>32919251.999999993</v>
      </c>
      <c r="N29" s="13">
        <f>L29+M29</f>
        <v>40432343.999999993</v>
      </c>
      <c r="P29" s="3" t="s">
        <v>14</v>
      </c>
      <c r="Q29" s="2">
        <v>2150</v>
      </c>
      <c r="R29" s="2">
        <v>4969</v>
      </c>
      <c r="S29" s="2">
        <v>0</v>
      </c>
      <c r="T29" s="2">
        <v>0</v>
      </c>
      <c r="U29" s="2">
        <v>0</v>
      </c>
      <c r="V29" s="2">
        <v>326</v>
      </c>
      <c r="W29" s="2">
        <v>0</v>
      </c>
      <c r="X29" s="2">
        <v>567</v>
      </c>
      <c r="Y29" s="2">
        <v>359</v>
      </c>
      <c r="Z29" s="2">
        <v>0</v>
      </c>
      <c r="AA29" s="1">
        <f t="shared" si="14"/>
        <v>2509</v>
      </c>
      <c r="AB29" s="12">
        <f t="shared" si="14"/>
        <v>5862</v>
      </c>
      <c r="AC29" s="13">
        <f>AA29+AB29</f>
        <v>8371</v>
      </c>
      <c r="AE29" s="3" t="s">
        <v>14</v>
      </c>
      <c r="AF29" s="2">
        <f t="shared" si="15"/>
        <v>3494.4613953488374</v>
      </c>
      <c r="AG29" s="2">
        <f t="shared" si="15"/>
        <v>5886.3376937009443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7330.8588957055217</v>
      </c>
      <c r="AL29" s="2" t="str">
        <f t="shared" si="15"/>
        <v>N.A.</v>
      </c>
      <c r="AM29" s="2">
        <f t="shared" si="15"/>
        <v>2257.8130511463842</v>
      </c>
      <c r="AN29" s="2">
        <f t="shared" si="15"/>
        <v>0</v>
      </c>
      <c r="AO29" s="2" t="str">
        <f t="shared" si="15"/>
        <v>N.A.</v>
      </c>
      <c r="AP29" s="15">
        <f t="shared" si="15"/>
        <v>2994.4567556795537</v>
      </c>
      <c r="AQ29" s="16">
        <f t="shared" si="15"/>
        <v>5615.703172978504</v>
      </c>
      <c r="AR29" s="13">
        <f t="shared" si="15"/>
        <v>4830.0494564568144</v>
      </c>
    </row>
    <row r="30" spans="1:44" ht="15" customHeight="1" thickBot="1" x14ac:dyDescent="0.3">
      <c r="A30" s="3" t="s">
        <v>15</v>
      </c>
      <c r="B30" s="2">
        <v>680260.00000000012</v>
      </c>
      <c r="C30" s="2">
        <v>930519.99999999988</v>
      </c>
      <c r="D30" s="2">
        <v>16530</v>
      </c>
      <c r="E30" s="2"/>
      <c r="F30" s="2"/>
      <c r="G30" s="2">
        <v>869940</v>
      </c>
      <c r="H30" s="2">
        <v>156656</v>
      </c>
      <c r="I30" s="2"/>
      <c r="J30" s="2">
        <v>0</v>
      </c>
      <c r="K30" s="2"/>
      <c r="L30" s="1">
        <f t="shared" si="13"/>
        <v>853446.00000000012</v>
      </c>
      <c r="M30" s="12">
        <f t="shared" si="13"/>
        <v>1800460</v>
      </c>
      <c r="N30" s="13">
        <f>L30+M30</f>
        <v>2653906</v>
      </c>
      <c r="P30" s="3" t="s">
        <v>15</v>
      </c>
      <c r="Q30" s="2">
        <v>329</v>
      </c>
      <c r="R30" s="2">
        <v>296</v>
      </c>
      <c r="S30" s="2">
        <v>57</v>
      </c>
      <c r="T30" s="2">
        <v>0</v>
      </c>
      <c r="U30" s="2">
        <v>0</v>
      </c>
      <c r="V30" s="2">
        <v>180</v>
      </c>
      <c r="W30" s="2">
        <v>2564</v>
      </c>
      <c r="X30" s="2">
        <v>0</v>
      </c>
      <c r="Y30" s="2">
        <v>715</v>
      </c>
      <c r="Z30" s="2">
        <v>0</v>
      </c>
      <c r="AA30" s="1">
        <f t="shared" si="14"/>
        <v>3665</v>
      </c>
      <c r="AB30" s="12">
        <f t="shared" si="14"/>
        <v>476</v>
      </c>
      <c r="AC30" s="18">
        <f>AA30+AB30</f>
        <v>4141</v>
      </c>
      <c r="AE30" s="3" t="s">
        <v>15</v>
      </c>
      <c r="AF30" s="2">
        <f t="shared" si="15"/>
        <v>2067.6595744680853</v>
      </c>
      <c r="AG30" s="2">
        <f t="shared" si="15"/>
        <v>3143.6486486486483</v>
      </c>
      <c r="AH30" s="2">
        <f t="shared" si="15"/>
        <v>290</v>
      </c>
      <c r="AI30" s="2" t="str">
        <f t="shared" si="15"/>
        <v>N.A.</v>
      </c>
      <c r="AJ30" s="2" t="str">
        <f t="shared" si="15"/>
        <v>N.A.</v>
      </c>
      <c r="AK30" s="2">
        <f t="shared" si="15"/>
        <v>4833</v>
      </c>
      <c r="AL30" s="2">
        <f t="shared" si="15"/>
        <v>61.098283931357251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232.86384720327425</v>
      </c>
      <c r="AQ30" s="16">
        <f t="shared" si="15"/>
        <v>3782.4789915966385</v>
      </c>
      <c r="AR30" s="13">
        <f t="shared" si="15"/>
        <v>640.88529340738955</v>
      </c>
    </row>
    <row r="31" spans="1:44" ht="15" customHeight="1" thickBot="1" x14ac:dyDescent="0.3">
      <c r="A31" s="4" t="s">
        <v>16</v>
      </c>
      <c r="B31" s="2">
        <f t="shared" ref="B31:K31" si="16">SUM(B27:B30)</f>
        <v>10729382</v>
      </c>
      <c r="C31" s="2">
        <f t="shared" si="16"/>
        <v>30179731.999999993</v>
      </c>
      <c r="D31" s="2">
        <f t="shared" si="16"/>
        <v>574130</v>
      </c>
      <c r="E31" s="2">
        <f t="shared" si="16"/>
        <v>0</v>
      </c>
      <c r="F31" s="2">
        <f t="shared" si="16"/>
        <v>1552491.9999999998</v>
      </c>
      <c r="G31" s="2">
        <f t="shared" si="16"/>
        <v>3259800</v>
      </c>
      <c r="H31" s="2">
        <f t="shared" si="16"/>
        <v>2032960.9999999998</v>
      </c>
      <c r="I31" s="2">
        <f t="shared" si="16"/>
        <v>1280179.9999999998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14888965</v>
      </c>
      <c r="M31" s="12">
        <f t="shared" ref="M31" si="18">C31+E31+G31+I31+K31</f>
        <v>34719711.999999993</v>
      </c>
      <c r="N31" s="18">
        <f>L31+M31</f>
        <v>49608676.999999993</v>
      </c>
      <c r="P31" s="4" t="s">
        <v>16</v>
      </c>
      <c r="Q31" s="2">
        <f t="shared" ref="Q31:Z31" si="19">SUM(Q27:Q30)</f>
        <v>3212</v>
      </c>
      <c r="R31" s="2">
        <f t="shared" si="19"/>
        <v>5265</v>
      </c>
      <c r="S31" s="2">
        <f t="shared" si="19"/>
        <v>239</v>
      </c>
      <c r="T31" s="2">
        <f t="shared" si="19"/>
        <v>0</v>
      </c>
      <c r="U31" s="2">
        <f t="shared" si="19"/>
        <v>485</v>
      </c>
      <c r="V31" s="2">
        <f t="shared" si="19"/>
        <v>506</v>
      </c>
      <c r="W31" s="2">
        <f t="shared" si="19"/>
        <v>3198</v>
      </c>
      <c r="X31" s="2">
        <f t="shared" si="19"/>
        <v>567</v>
      </c>
      <c r="Y31" s="2">
        <f t="shared" si="19"/>
        <v>1166</v>
      </c>
      <c r="Z31" s="2">
        <f t="shared" si="19"/>
        <v>0</v>
      </c>
      <c r="AA31" s="1">
        <f t="shared" ref="AA31" si="20">Q31+S31+U31+W31+Y31</f>
        <v>8300</v>
      </c>
      <c r="AB31" s="12">
        <f t="shared" ref="AB31" si="21">R31+T31+V31+X31+Z31</f>
        <v>6338</v>
      </c>
      <c r="AC31" s="13">
        <f>AA31+AB31</f>
        <v>14638</v>
      </c>
      <c r="AE31" s="4" t="s">
        <v>16</v>
      </c>
      <c r="AF31" s="2">
        <f t="shared" ref="AF31:AO31" si="22">IFERROR(B31/Q31, "N.A.")</f>
        <v>3340.4053549190535</v>
      </c>
      <c r="AG31" s="2">
        <f t="shared" si="22"/>
        <v>5732.1428300094949</v>
      </c>
      <c r="AH31" s="2">
        <f t="shared" si="22"/>
        <v>2402.2175732217574</v>
      </c>
      <c r="AI31" s="2" t="str">
        <f t="shared" si="22"/>
        <v>N.A.</v>
      </c>
      <c r="AJ31" s="2">
        <f t="shared" si="22"/>
        <v>3201.0144329896902</v>
      </c>
      <c r="AK31" s="2">
        <f t="shared" si="22"/>
        <v>6442.292490118577</v>
      </c>
      <c r="AL31" s="2">
        <f t="shared" si="22"/>
        <v>635.6976235146966</v>
      </c>
      <c r="AM31" s="2">
        <f t="shared" si="22"/>
        <v>2257.8130511463842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1793.8512048192772</v>
      </c>
      <c r="AQ31" s="16">
        <f t="shared" ref="AQ31" si="24">IFERROR(M31/AB31, "N.A.")</f>
        <v>5478.0233512148934</v>
      </c>
      <c r="AR31" s="13">
        <f t="shared" ref="AR31" si="25">IFERROR(N31/AC31, "N.A.")</f>
        <v>3389.0338160950946</v>
      </c>
    </row>
    <row r="32" spans="1:44" ht="15" customHeight="1" thickBot="1" x14ac:dyDescent="0.3">
      <c r="A32" s="5" t="s">
        <v>0</v>
      </c>
      <c r="B32" s="48">
        <f>B31+C31</f>
        <v>40909113.999999993</v>
      </c>
      <c r="C32" s="49"/>
      <c r="D32" s="48">
        <f>D31+E31</f>
        <v>574130</v>
      </c>
      <c r="E32" s="49"/>
      <c r="F32" s="48">
        <f>F31+G31</f>
        <v>4812292</v>
      </c>
      <c r="G32" s="49"/>
      <c r="H32" s="48">
        <f>H31+I31</f>
        <v>3313140.9999999995</v>
      </c>
      <c r="I32" s="49"/>
      <c r="J32" s="48">
        <f>J31+K31</f>
        <v>0</v>
      </c>
      <c r="K32" s="49"/>
      <c r="L32" s="48">
        <f>L31+M31</f>
        <v>49608676.999999993</v>
      </c>
      <c r="M32" s="50"/>
      <c r="N32" s="19">
        <f>B32+D32+F32+H32+J32</f>
        <v>49608676.999999993</v>
      </c>
      <c r="P32" s="5" t="s">
        <v>0</v>
      </c>
      <c r="Q32" s="48">
        <f>Q31+R31</f>
        <v>8477</v>
      </c>
      <c r="R32" s="49"/>
      <c r="S32" s="48">
        <f>S31+T31</f>
        <v>239</v>
      </c>
      <c r="T32" s="49"/>
      <c r="U32" s="48">
        <f>U31+V31</f>
        <v>991</v>
      </c>
      <c r="V32" s="49"/>
      <c r="W32" s="48">
        <f>W31+X31</f>
        <v>3765</v>
      </c>
      <c r="X32" s="49"/>
      <c r="Y32" s="48">
        <f>Y31+Z31</f>
        <v>1166</v>
      </c>
      <c r="Z32" s="49"/>
      <c r="AA32" s="48">
        <f>AA31+AB31</f>
        <v>14638</v>
      </c>
      <c r="AB32" s="49"/>
      <c r="AC32" s="20">
        <f>Q32+S32+U32+W32+Y32</f>
        <v>14638</v>
      </c>
      <c r="AE32" s="5" t="s">
        <v>0</v>
      </c>
      <c r="AF32" s="28">
        <f>IFERROR(B32/Q32,"N.A.")</f>
        <v>4825.8952459596549</v>
      </c>
      <c r="AG32" s="29"/>
      <c r="AH32" s="28">
        <f>IFERROR(D32/S32,"N.A.")</f>
        <v>2402.2175732217574</v>
      </c>
      <c r="AI32" s="29"/>
      <c r="AJ32" s="28">
        <f>IFERROR(F32/U32,"N.A.")</f>
        <v>4855.9959636730573</v>
      </c>
      <c r="AK32" s="29"/>
      <c r="AL32" s="28">
        <f>IFERROR(H32/W32,"N.A.")</f>
        <v>879.9843293492695</v>
      </c>
      <c r="AM32" s="29"/>
      <c r="AN32" s="28">
        <f>IFERROR(J32/Y32,"N.A.")</f>
        <v>0</v>
      </c>
      <c r="AO32" s="29"/>
      <c r="AP32" s="28">
        <f>IFERROR(L32/AA32,"N.A.")</f>
        <v>3389.0338160950946</v>
      </c>
      <c r="AQ32" s="29"/>
      <c r="AR32" s="17">
        <f>IFERROR(N32/AC32, "N.A.")</f>
        <v>3389.0338160950946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350880</v>
      </c>
      <c r="G39" s="2"/>
      <c r="H39" s="2">
        <v>1258248</v>
      </c>
      <c r="I39" s="2"/>
      <c r="J39" s="2">
        <v>0</v>
      </c>
      <c r="K39" s="2"/>
      <c r="L39" s="1">
        <f t="shared" ref="L39:M42" si="26">B39+D39+F39+H39+J39</f>
        <v>1609128</v>
      </c>
      <c r="M39" s="12">
        <f t="shared" si="26"/>
        <v>0</v>
      </c>
      <c r="N39" s="13">
        <f>L39+M39</f>
        <v>1609128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102</v>
      </c>
      <c r="V39" s="2">
        <v>0</v>
      </c>
      <c r="W39" s="2">
        <v>1703</v>
      </c>
      <c r="X39" s="2">
        <v>0</v>
      </c>
      <c r="Y39" s="2">
        <v>620</v>
      </c>
      <c r="Z39" s="2">
        <v>0</v>
      </c>
      <c r="AA39" s="1">
        <f t="shared" ref="AA39:AB42" si="27">Q39+S39+U39+W39+Y39</f>
        <v>2425</v>
      </c>
      <c r="AB39" s="12">
        <f t="shared" si="27"/>
        <v>0</v>
      </c>
      <c r="AC39" s="13">
        <f>AA39+AB39</f>
        <v>2425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3440</v>
      </c>
      <c r="AK39" s="2" t="str">
        <f t="shared" si="28"/>
        <v>N.A.</v>
      </c>
      <c r="AL39" s="2">
        <f t="shared" si="28"/>
        <v>738.84204345273042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663.55793814432991</v>
      </c>
      <c r="AQ39" s="16" t="str">
        <f t="shared" si="28"/>
        <v>N.A.</v>
      </c>
      <c r="AR39" s="13">
        <f t="shared" si="28"/>
        <v>663.55793814432991</v>
      </c>
    </row>
    <row r="40" spans="1:44" ht="15" customHeight="1" thickBot="1" x14ac:dyDescent="0.3">
      <c r="A40" s="3" t="s">
        <v>13</v>
      </c>
      <c r="B40" s="2">
        <v>445910</v>
      </c>
      <c r="C40" s="2">
        <v>163200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445910</v>
      </c>
      <c r="M40" s="12">
        <f t="shared" si="26"/>
        <v>163200</v>
      </c>
      <c r="N40" s="13">
        <f>L40+M40</f>
        <v>609110</v>
      </c>
      <c r="P40" s="3" t="s">
        <v>13</v>
      </c>
      <c r="Q40" s="2">
        <v>244</v>
      </c>
      <c r="R40" s="2">
        <v>102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244</v>
      </c>
      <c r="AB40" s="12">
        <f t="shared" si="27"/>
        <v>102</v>
      </c>
      <c r="AC40" s="13">
        <f>AA40+AB40</f>
        <v>346</v>
      </c>
      <c r="AE40" s="3" t="s">
        <v>13</v>
      </c>
      <c r="AF40" s="2">
        <f t="shared" si="28"/>
        <v>1827.5</v>
      </c>
      <c r="AG40" s="2">
        <f t="shared" si="28"/>
        <v>1600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1827.5</v>
      </c>
      <c r="AQ40" s="16">
        <f t="shared" si="28"/>
        <v>1600</v>
      </c>
      <c r="AR40" s="13">
        <f t="shared" si="28"/>
        <v>1760.4335260115606</v>
      </c>
    </row>
    <row r="41" spans="1:44" ht="15" customHeight="1" thickBot="1" x14ac:dyDescent="0.3">
      <c r="A41" s="3" t="s">
        <v>14</v>
      </c>
      <c r="B41" s="2">
        <v>3642544</v>
      </c>
      <c r="C41" s="2">
        <v>15780847.999999994</v>
      </c>
      <c r="D41" s="2"/>
      <c r="E41" s="2"/>
      <c r="F41" s="2"/>
      <c r="G41" s="2">
        <v>1342000</v>
      </c>
      <c r="H41" s="2"/>
      <c r="I41" s="2">
        <v>1303680</v>
      </c>
      <c r="J41" s="2">
        <v>0</v>
      </c>
      <c r="K41" s="2"/>
      <c r="L41" s="1">
        <f t="shared" si="26"/>
        <v>3642544</v>
      </c>
      <c r="M41" s="12">
        <f t="shared" si="26"/>
        <v>18426527.999999993</v>
      </c>
      <c r="N41" s="13">
        <f>L41+M41</f>
        <v>22069071.999999993</v>
      </c>
      <c r="P41" s="3" t="s">
        <v>14</v>
      </c>
      <c r="Q41" s="2">
        <v>1572</v>
      </c>
      <c r="R41" s="2">
        <v>3071</v>
      </c>
      <c r="S41" s="2">
        <v>0</v>
      </c>
      <c r="T41" s="2">
        <v>0</v>
      </c>
      <c r="U41" s="2">
        <v>0</v>
      </c>
      <c r="V41" s="2">
        <v>346</v>
      </c>
      <c r="W41" s="2">
        <v>0</v>
      </c>
      <c r="X41" s="2">
        <v>408</v>
      </c>
      <c r="Y41" s="2">
        <v>372</v>
      </c>
      <c r="Z41" s="2">
        <v>0</v>
      </c>
      <c r="AA41" s="1">
        <f t="shared" si="27"/>
        <v>1944</v>
      </c>
      <c r="AB41" s="12">
        <f t="shared" si="27"/>
        <v>3825</v>
      </c>
      <c r="AC41" s="13">
        <f>AA41+AB41</f>
        <v>5769</v>
      </c>
      <c r="AE41" s="3" t="s">
        <v>14</v>
      </c>
      <c r="AF41" s="2">
        <f t="shared" si="28"/>
        <v>2317.1399491094148</v>
      </c>
      <c r="AG41" s="2">
        <f t="shared" si="28"/>
        <v>5138.6675350048827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3878.6127167630057</v>
      </c>
      <c r="AL41" s="2" t="str">
        <f t="shared" si="28"/>
        <v>N.A.</v>
      </c>
      <c r="AM41" s="2">
        <f t="shared" si="28"/>
        <v>3195.294117647059</v>
      </c>
      <c r="AN41" s="2">
        <f t="shared" si="28"/>
        <v>0</v>
      </c>
      <c r="AO41" s="2" t="str">
        <f t="shared" si="28"/>
        <v>N.A.</v>
      </c>
      <c r="AP41" s="15">
        <f t="shared" si="28"/>
        <v>1873.7366255144034</v>
      </c>
      <c r="AQ41" s="16">
        <f t="shared" si="28"/>
        <v>4817.3929411764684</v>
      </c>
      <c r="AR41" s="13">
        <f t="shared" si="28"/>
        <v>3825.4588316865993</v>
      </c>
    </row>
    <row r="42" spans="1:44" ht="15" customHeight="1" thickBot="1" x14ac:dyDescent="0.3">
      <c r="A42" s="3" t="s">
        <v>15</v>
      </c>
      <c r="B42" s="2">
        <v>611460</v>
      </c>
      <c r="C42" s="2">
        <v>272659.99999999994</v>
      </c>
      <c r="D42" s="2"/>
      <c r="E42" s="2"/>
      <c r="F42" s="2"/>
      <c r="G42" s="2"/>
      <c r="H42" s="2">
        <v>27000</v>
      </c>
      <c r="I42" s="2"/>
      <c r="J42" s="2"/>
      <c r="K42" s="2"/>
      <c r="L42" s="1">
        <f t="shared" si="26"/>
        <v>638460</v>
      </c>
      <c r="M42" s="12">
        <f t="shared" si="26"/>
        <v>272659.99999999994</v>
      </c>
      <c r="N42" s="13">
        <f>L42+M42</f>
        <v>911120</v>
      </c>
      <c r="P42" s="3" t="s">
        <v>15</v>
      </c>
      <c r="Q42" s="2">
        <v>158</v>
      </c>
      <c r="R42" s="2">
        <v>194</v>
      </c>
      <c r="S42" s="2">
        <v>0</v>
      </c>
      <c r="T42" s="2">
        <v>0</v>
      </c>
      <c r="U42" s="2">
        <v>0</v>
      </c>
      <c r="V42" s="2">
        <v>0</v>
      </c>
      <c r="W42" s="2">
        <v>90</v>
      </c>
      <c r="X42" s="2">
        <v>0</v>
      </c>
      <c r="Y42" s="2">
        <v>0</v>
      </c>
      <c r="Z42" s="2">
        <v>0</v>
      </c>
      <c r="AA42" s="1">
        <f t="shared" si="27"/>
        <v>248</v>
      </c>
      <c r="AB42" s="12">
        <f t="shared" si="27"/>
        <v>194</v>
      </c>
      <c r="AC42" s="13">
        <f>AA42+AB42</f>
        <v>442</v>
      </c>
      <c r="AE42" s="3" t="s">
        <v>15</v>
      </c>
      <c r="AF42" s="2">
        <f t="shared" si="28"/>
        <v>3870</v>
      </c>
      <c r="AG42" s="2">
        <f t="shared" si="28"/>
        <v>1405.4639175257728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2574.4354838709678</v>
      </c>
      <c r="AQ42" s="16">
        <f t="shared" si="28"/>
        <v>1405.4639175257728</v>
      </c>
      <c r="AR42" s="13">
        <f t="shared" si="28"/>
        <v>2061.3574660633485</v>
      </c>
    </row>
    <row r="43" spans="1:44" ht="15" customHeight="1" thickBot="1" x14ac:dyDescent="0.3">
      <c r="A43" s="4" t="s">
        <v>16</v>
      </c>
      <c r="B43" s="2">
        <f t="shared" ref="B43:K43" si="29">SUM(B39:B42)</f>
        <v>4699914</v>
      </c>
      <c r="C43" s="2">
        <f t="shared" si="29"/>
        <v>16216707.999999994</v>
      </c>
      <c r="D43" s="2">
        <f t="shared" si="29"/>
        <v>0</v>
      </c>
      <c r="E43" s="2">
        <f t="shared" si="29"/>
        <v>0</v>
      </c>
      <c r="F43" s="2">
        <f t="shared" si="29"/>
        <v>350880</v>
      </c>
      <c r="G43" s="2">
        <f t="shared" si="29"/>
        <v>1342000</v>
      </c>
      <c r="H43" s="2">
        <f t="shared" si="29"/>
        <v>1285248</v>
      </c>
      <c r="I43" s="2">
        <f t="shared" si="29"/>
        <v>1303680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6336042</v>
      </c>
      <c r="M43" s="12">
        <f t="shared" ref="M43" si="31">C43+E43+G43+I43+K43</f>
        <v>18862387.999999993</v>
      </c>
      <c r="N43" s="18">
        <f>L43+M43</f>
        <v>25198429.999999993</v>
      </c>
      <c r="P43" s="4" t="s">
        <v>16</v>
      </c>
      <c r="Q43" s="2">
        <f t="shared" ref="Q43:Z43" si="32">SUM(Q39:Q42)</f>
        <v>1974</v>
      </c>
      <c r="R43" s="2">
        <f t="shared" si="32"/>
        <v>3367</v>
      </c>
      <c r="S43" s="2">
        <f t="shared" si="32"/>
        <v>0</v>
      </c>
      <c r="T43" s="2">
        <f t="shared" si="32"/>
        <v>0</v>
      </c>
      <c r="U43" s="2">
        <f t="shared" si="32"/>
        <v>102</v>
      </c>
      <c r="V43" s="2">
        <f t="shared" si="32"/>
        <v>346</v>
      </c>
      <c r="W43" s="2">
        <f t="shared" si="32"/>
        <v>1793</v>
      </c>
      <c r="X43" s="2">
        <f t="shared" si="32"/>
        <v>408</v>
      </c>
      <c r="Y43" s="2">
        <f t="shared" si="32"/>
        <v>992</v>
      </c>
      <c r="Z43" s="2">
        <f t="shared" si="32"/>
        <v>0</v>
      </c>
      <c r="AA43" s="1">
        <f t="shared" ref="AA43" si="33">Q43+S43+U43+W43+Y43</f>
        <v>4861</v>
      </c>
      <c r="AB43" s="12">
        <f t="shared" ref="AB43" si="34">R43+T43+V43+X43+Z43</f>
        <v>4121</v>
      </c>
      <c r="AC43" s="18">
        <f>AA43+AB43</f>
        <v>8982</v>
      </c>
      <c r="AE43" s="4" t="s">
        <v>16</v>
      </c>
      <c r="AF43" s="2">
        <f t="shared" ref="AF43:AO43" si="35">IFERROR(B43/Q43, "N.A.")</f>
        <v>2380.9088145896658</v>
      </c>
      <c r="AG43" s="2">
        <f t="shared" si="35"/>
        <v>4816.3670923670907</v>
      </c>
      <c r="AH43" s="2" t="str">
        <f t="shared" si="35"/>
        <v>N.A.</v>
      </c>
      <c r="AI43" s="2" t="str">
        <f t="shared" si="35"/>
        <v>N.A.</v>
      </c>
      <c r="AJ43" s="2">
        <f t="shared" si="35"/>
        <v>3440</v>
      </c>
      <c r="AK43" s="2">
        <f t="shared" si="35"/>
        <v>3878.6127167630057</v>
      </c>
      <c r="AL43" s="2">
        <f t="shared" si="35"/>
        <v>716.8142777467931</v>
      </c>
      <c r="AM43" s="2">
        <f t="shared" si="35"/>
        <v>3195.294117647059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1303.4441472947954</v>
      </c>
      <c r="AQ43" s="16">
        <f t="shared" ref="AQ43" si="37">IFERROR(M43/AB43, "N.A.")</f>
        <v>4577.1385586022789</v>
      </c>
      <c r="AR43" s="13">
        <f t="shared" ref="AR43" si="38">IFERROR(N43/AC43, "N.A.")</f>
        <v>2805.4364284123794</v>
      </c>
    </row>
    <row r="44" spans="1:44" ht="15" customHeight="1" thickBot="1" x14ac:dyDescent="0.3">
      <c r="A44" s="5" t="s">
        <v>0</v>
      </c>
      <c r="B44" s="48">
        <f>B43+C43</f>
        <v>20916621.999999993</v>
      </c>
      <c r="C44" s="49"/>
      <c r="D44" s="48">
        <f>D43+E43</f>
        <v>0</v>
      </c>
      <c r="E44" s="49"/>
      <c r="F44" s="48">
        <f>F43+G43</f>
        <v>1692880</v>
      </c>
      <c r="G44" s="49"/>
      <c r="H44" s="48">
        <f>H43+I43</f>
        <v>2588928</v>
      </c>
      <c r="I44" s="49"/>
      <c r="J44" s="48">
        <f>J43+K43</f>
        <v>0</v>
      </c>
      <c r="K44" s="49"/>
      <c r="L44" s="48">
        <f>L43+M43</f>
        <v>25198429.999999993</v>
      </c>
      <c r="M44" s="50"/>
      <c r="N44" s="19">
        <f>B44+D44+F44+H44+J44</f>
        <v>25198429.999999993</v>
      </c>
      <c r="P44" s="5" t="s">
        <v>0</v>
      </c>
      <c r="Q44" s="48">
        <f>Q43+R43</f>
        <v>5341</v>
      </c>
      <c r="R44" s="49"/>
      <c r="S44" s="48">
        <f>S43+T43</f>
        <v>0</v>
      </c>
      <c r="T44" s="49"/>
      <c r="U44" s="48">
        <f>U43+V43</f>
        <v>448</v>
      </c>
      <c r="V44" s="49"/>
      <c r="W44" s="48">
        <f>W43+X43</f>
        <v>2201</v>
      </c>
      <c r="X44" s="49"/>
      <c r="Y44" s="48">
        <f>Y43+Z43</f>
        <v>992</v>
      </c>
      <c r="Z44" s="49"/>
      <c r="AA44" s="48">
        <f>AA43+AB43</f>
        <v>8982</v>
      </c>
      <c r="AB44" s="50"/>
      <c r="AC44" s="19">
        <f>Q44+S44+U44+W44+Y44</f>
        <v>8982</v>
      </c>
      <c r="AE44" s="5" t="s">
        <v>0</v>
      </c>
      <c r="AF44" s="28">
        <f>IFERROR(B44/Q44,"N.A.")</f>
        <v>3916.2370342632453</v>
      </c>
      <c r="AG44" s="29"/>
      <c r="AH44" s="28" t="str">
        <f>IFERROR(D44/S44,"N.A.")</f>
        <v>N.A.</v>
      </c>
      <c r="AI44" s="29"/>
      <c r="AJ44" s="28">
        <f>IFERROR(F44/U44,"N.A.")</f>
        <v>3778.75</v>
      </c>
      <c r="AK44" s="29"/>
      <c r="AL44" s="28">
        <f>IFERROR(H44/W44,"N.A.")</f>
        <v>1176.2507950931395</v>
      </c>
      <c r="AM44" s="29"/>
      <c r="AN44" s="28">
        <f>IFERROR(J44/Y44,"N.A.")</f>
        <v>0</v>
      </c>
      <c r="AO44" s="29"/>
      <c r="AP44" s="28">
        <f>IFERROR(L44/AA44,"N.A.")</f>
        <v>2805.4364284123794</v>
      </c>
      <c r="AQ44" s="29"/>
      <c r="AR44" s="17">
        <f>IFERROR(N44/AC44, "N.A.")</f>
        <v>2805.4364284123794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4299570</v>
      </c>
      <c r="C15" s="2"/>
      <c r="D15" s="2"/>
      <c r="E15" s="2"/>
      <c r="F15" s="2"/>
      <c r="G15" s="2"/>
      <c r="H15" s="2">
        <v>0</v>
      </c>
      <c r="I15" s="2"/>
      <c r="J15" s="2"/>
      <c r="K15" s="2"/>
      <c r="L15" s="1">
        <f t="shared" ref="L15:M18" si="0">B15+D15+F15+H15+J15</f>
        <v>4299570</v>
      </c>
      <c r="M15" s="12">
        <f t="shared" si="0"/>
        <v>0</v>
      </c>
      <c r="N15" s="13">
        <f>L15+M15</f>
        <v>4299570</v>
      </c>
      <c r="P15" s="3" t="s">
        <v>12</v>
      </c>
      <c r="Q15" s="2">
        <v>606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303</v>
      </c>
      <c r="X15" s="2">
        <v>0</v>
      </c>
      <c r="Y15" s="2">
        <v>0</v>
      </c>
      <c r="Z15" s="2">
        <v>0</v>
      </c>
      <c r="AA15" s="1">
        <f t="shared" ref="AA15:AB18" si="1">Q15+S15+U15+W15+Y15</f>
        <v>909</v>
      </c>
      <c r="AB15" s="12">
        <f t="shared" si="1"/>
        <v>0</v>
      </c>
      <c r="AC15" s="13">
        <f>AA15+AB15</f>
        <v>909</v>
      </c>
      <c r="AE15" s="3" t="s">
        <v>12</v>
      </c>
      <c r="AF15" s="2">
        <f t="shared" ref="AF15:AR18" si="2">IFERROR(B15/Q15, "N.A.")</f>
        <v>7095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4730</v>
      </c>
      <c r="AQ15" s="16" t="str">
        <f t="shared" si="2"/>
        <v>N.A.</v>
      </c>
      <c r="AR15" s="13">
        <f t="shared" si="2"/>
        <v>4730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7729530</v>
      </c>
      <c r="C17" s="2">
        <v>20125260</v>
      </c>
      <c r="D17" s="2">
        <v>7687109.9999999991</v>
      </c>
      <c r="E17" s="2"/>
      <c r="F17" s="2"/>
      <c r="G17" s="2">
        <v>11726100</v>
      </c>
      <c r="H17" s="2"/>
      <c r="I17" s="2">
        <v>2345220</v>
      </c>
      <c r="J17" s="2">
        <v>0</v>
      </c>
      <c r="K17" s="2"/>
      <c r="L17" s="1">
        <f t="shared" si="0"/>
        <v>15416640</v>
      </c>
      <c r="M17" s="12">
        <f t="shared" si="0"/>
        <v>34196580</v>
      </c>
      <c r="N17" s="13">
        <f>L17+M17</f>
        <v>49613220</v>
      </c>
      <c r="P17" s="3" t="s">
        <v>14</v>
      </c>
      <c r="Q17" s="2">
        <v>2424</v>
      </c>
      <c r="R17" s="2">
        <v>4545</v>
      </c>
      <c r="S17" s="2">
        <v>909</v>
      </c>
      <c r="T17" s="2">
        <v>0</v>
      </c>
      <c r="U17" s="2">
        <v>0</v>
      </c>
      <c r="V17" s="2">
        <v>606</v>
      </c>
      <c r="W17" s="2">
        <v>0</v>
      </c>
      <c r="X17" s="2">
        <v>303</v>
      </c>
      <c r="Y17" s="2">
        <v>303</v>
      </c>
      <c r="Z17" s="2">
        <v>0</v>
      </c>
      <c r="AA17" s="1">
        <f t="shared" si="1"/>
        <v>3636</v>
      </c>
      <c r="AB17" s="12">
        <f t="shared" si="1"/>
        <v>5454</v>
      </c>
      <c r="AC17" s="13">
        <f>AA17+AB17</f>
        <v>9090</v>
      </c>
      <c r="AE17" s="3" t="s">
        <v>14</v>
      </c>
      <c r="AF17" s="2">
        <f t="shared" si="2"/>
        <v>3188.75</v>
      </c>
      <c r="AG17" s="2">
        <f t="shared" si="2"/>
        <v>4428</v>
      </c>
      <c r="AH17" s="2">
        <f t="shared" si="2"/>
        <v>8456.6666666666661</v>
      </c>
      <c r="AI17" s="2" t="str">
        <f t="shared" si="2"/>
        <v>N.A.</v>
      </c>
      <c r="AJ17" s="2" t="str">
        <f t="shared" si="2"/>
        <v>N.A.</v>
      </c>
      <c r="AK17" s="2">
        <f t="shared" si="2"/>
        <v>19350</v>
      </c>
      <c r="AL17" s="2" t="str">
        <f t="shared" si="2"/>
        <v>N.A.</v>
      </c>
      <c r="AM17" s="2">
        <f t="shared" si="2"/>
        <v>7740</v>
      </c>
      <c r="AN17" s="2">
        <f t="shared" si="2"/>
        <v>0</v>
      </c>
      <c r="AO17" s="2" t="str">
        <f t="shared" si="2"/>
        <v>N.A.</v>
      </c>
      <c r="AP17" s="15">
        <f t="shared" si="2"/>
        <v>4240</v>
      </c>
      <c r="AQ17" s="16">
        <f t="shared" si="2"/>
        <v>6270</v>
      </c>
      <c r="AR17" s="13">
        <f t="shared" si="2"/>
        <v>5458</v>
      </c>
    </row>
    <row r="18" spans="1:44" ht="15" customHeight="1" thickBot="1" x14ac:dyDescent="0.3">
      <c r="A18" s="3" t="s">
        <v>15</v>
      </c>
      <c r="B18" s="2"/>
      <c r="C18" s="2"/>
      <c r="D18" s="2">
        <v>1899507</v>
      </c>
      <c r="E18" s="2"/>
      <c r="F18" s="2"/>
      <c r="G18" s="2"/>
      <c r="H18" s="2"/>
      <c r="I18" s="2"/>
      <c r="J18" s="2"/>
      <c r="K18" s="2"/>
      <c r="L18" s="1">
        <f t="shared" si="0"/>
        <v>1899507</v>
      </c>
      <c r="M18" s="12">
        <f t="shared" si="0"/>
        <v>0</v>
      </c>
      <c r="N18" s="13">
        <f>L18+M18</f>
        <v>1899507</v>
      </c>
      <c r="P18" s="3" t="s">
        <v>15</v>
      </c>
      <c r="Q18" s="2">
        <v>0</v>
      </c>
      <c r="R18" s="2">
        <v>0</v>
      </c>
      <c r="S18" s="2">
        <v>303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303</v>
      </c>
      <c r="AB18" s="12">
        <f t="shared" si="1"/>
        <v>0</v>
      </c>
      <c r="AC18" s="18">
        <f>AA18+AB18</f>
        <v>303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6269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6269</v>
      </c>
      <c r="AQ18" s="16" t="str">
        <f t="shared" si="2"/>
        <v>N.A.</v>
      </c>
      <c r="AR18" s="13">
        <f t="shared" si="2"/>
        <v>6269</v>
      </c>
    </row>
    <row r="19" spans="1:44" ht="15" customHeight="1" thickBot="1" x14ac:dyDescent="0.3">
      <c r="A19" s="4" t="s">
        <v>16</v>
      </c>
      <c r="B19" s="2">
        <f t="shared" ref="B19:K19" si="3">SUM(B15:B18)</f>
        <v>12029100</v>
      </c>
      <c r="C19" s="2">
        <f t="shared" si="3"/>
        <v>20125260</v>
      </c>
      <c r="D19" s="2">
        <f t="shared" si="3"/>
        <v>9586617</v>
      </c>
      <c r="E19" s="2">
        <f t="shared" si="3"/>
        <v>0</v>
      </c>
      <c r="F19" s="2">
        <f t="shared" si="3"/>
        <v>0</v>
      </c>
      <c r="G19" s="2">
        <f t="shared" si="3"/>
        <v>11726100</v>
      </c>
      <c r="H19" s="2">
        <f t="shared" si="3"/>
        <v>0</v>
      </c>
      <c r="I19" s="2">
        <f t="shared" si="3"/>
        <v>2345220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21615717</v>
      </c>
      <c r="M19" s="12">
        <f t="shared" ref="M19" si="5">C19+E19+G19+I19+K19</f>
        <v>34196580</v>
      </c>
      <c r="N19" s="18">
        <f>L19+M19</f>
        <v>55812297</v>
      </c>
      <c r="P19" s="4" t="s">
        <v>16</v>
      </c>
      <c r="Q19" s="2">
        <f t="shared" ref="Q19:Z19" si="6">SUM(Q15:Q18)</f>
        <v>3030</v>
      </c>
      <c r="R19" s="2">
        <f t="shared" si="6"/>
        <v>4545</v>
      </c>
      <c r="S19" s="2">
        <f t="shared" si="6"/>
        <v>1212</v>
      </c>
      <c r="T19" s="2">
        <f t="shared" si="6"/>
        <v>0</v>
      </c>
      <c r="U19" s="2">
        <f t="shared" si="6"/>
        <v>0</v>
      </c>
      <c r="V19" s="2">
        <f t="shared" si="6"/>
        <v>606</v>
      </c>
      <c r="W19" s="2">
        <f t="shared" si="6"/>
        <v>303</v>
      </c>
      <c r="X19" s="2">
        <f t="shared" si="6"/>
        <v>303</v>
      </c>
      <c r="Y19" s="2">
        <f t="shared" si="6"/>
        <v>303</v>
      </c>
      <c r="Z19" s="2">
        <f t="shared" si="6"/>
        <v>0</v>
      </c>
      <c r="AA19" s="1">
        <f t="shared" ref="AA19" si="7">Q19+S19+U19+W19+Y19</f>
        <v>4848</v>
      </c>
      <c r="AB19" s="12">
        <f t="shared" ref="AB19" si="8">R19+T19+V19+X19+Z19</f>
        <v>5454</v>
      </c>
      <c r="AC19" s="13">
        <f>AA19+AB19</f>
        <v>10302</v>
      </c>
      <c r="AE19" s="4" t="s">
        <v>16</v>
      </c>
      <c r="AF19" s="2">
        <f t="shared" ref="AF19:AO19" si="9">IFERROR(B19/Q19, "N.A.")</f>
        <v>3970</v>
      </c>
      <c r="AG19" s="2">
        <f t="shared" si="9"/>
        <v>4428</v>
      </c>
      <c r="AH19" s="2">
        <f t="shared" si="9"/>
        <v>7909.75</v>
      </c>
      <c r="AI19" s="2" t="str">
        <f t="shared" si="9"/>
        <v>N.A.</v>
      </c>
      <c r="AJ19" s="2" t="str">
        <f t="shared" si="9"/>
        <v>N.A.</v>
      </c>
      <c r="AK19" s="2">
        <f t="shared" si="9"/>
        <v>19350</v>
      </c>
      <c r="AL19" s="2">
        <f t="shared" si="9"/>
        <v>0</v>
      </c>
      <c r="AM19" s="2">
        <f t="shared" si="9"/>
        <v>7740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4458.6875</v>
      </c>
      <c r="AQ19" s="16">
        <f t="shared" ref="AQ19" si="11">IFERROR(M19/AB19, "N.A.")</f>
        <v>6270</v>
      </c>
      <c r="AR19" s="13">
        <f t="shared" ref="AR19" si="12">IFERROR(N19/AC19, "N.A.")</f>
        <v>5417.6176470588234</v>
      </c>
    </row>
    <row r="20" spans="1:44" ht="15" customHeight="1" thickBot="1" x14ac:dyDescent="0.3">
      <c r="A20" s="5" t="s">
        <v>0</v>
      </c>
      <c r="B20" s="48">
        <f>B19+C19</f>
        <v>32154360</v>
      </c>
      <c r="C20" s="49"/>
      <c r="D20" s="48">
        <f>D19+E19</f>
        <v>9586617</v>
      </c>
      <c r="E20" s="49"/>
      <c r="F20" s="48">
        <f>F19+G19</f>
        <v>11726100</v>
      </c>
      <c r="G20" s="49"/>
      <c r="H20" s="48">
        <f>H19+I19</f>
        <v>2345220</v>
      </c>
      <c r="I20" s="49"/>
      <c r="J20" s="48">
        <f>J19+K19</f>
        <v>0</v>
      </c>
      <c r="K20" s="49"/>
      <c r="L20" s="48">
        <f>L19+M19</f>
        <v>55812297</v>
      </c>
      <c r="M20" s="50"/>
      <c r="N20" s="19">
        <f>B20+D20+F20+H20+J20</f>
        <v>55812297</v>
      </c>
      <c r="P20" s="5" t="s">
        <v>0</v>
      </c>
      <c r="Q20" s="48">
        <f>Q19+R19</f>
        <v>7575</v>
      </c>
      <c r="R20" s="49"/>
      <c r="S20" s="48">
        <f>S19+T19</f>
        <v>1212</v>
      </c>
      <c r="T20" s="49"/>
      <c r="U20" s="48">
        <f>U19+V19</f>
        <v>606</v>
      </c>
      <c r="V20" s="49"/>
      <c r="W20" s="48">
        <f>W19+X19</f>
        <v>606</v>
      </c>
      <c r="X20" s="49"/>
      <c r="Y20" s="48">
        <f>Y19+Z19</f>
        <v>303</v>
      </c>
      <c r="Z20" s="49"/>
      <c r="AA20" s="48">
        <f>AA19+AB19</f>
        <v>10302</v>
      </c>
      <c r="AB20" s="49"/>
      <c r="AC20" s="20">
        <f>Q20+S20+U20+W20+Y20</f>
        <v>10302</v>
      </c>
      <c r="AE20" s="5" t="s">
        <v>0</v>
      </c>
      <c r="AF20" s="28">
        <f>IFERROR(B20/Q20,"N.A.")</f>
        <v>4244.8</v>
      </c>
      <c r="AG20" s="29"/>
      <c r="AH20" s="28">
        <f>IFERROR(D20/S20,"N.A.")</f>
        <v>7909.75</v>
      </c>
      <c r="AI20" s="29"/>
      <c r="AJ20" s="28">
        <f>IFERROR(F20/U20,"N.A.")</f>
        <v>19350</v>
      </c>
      <c r="AK20" s="29"/>
      <c r="AL20" s="28">
        <f>IFERROR(H20/W20,"N.A.")</f>
        <v>3870</v>
      </c>
      <c r="AM20" s="29"/>
      <c r="AN20" s="28">
        <f>IFERROR(J20/Y20,"N.A.")</f>
        <v>0</v>
      </c>
      <c r="AO20" s="29"/>
      <c r="AP20" s="28">
        <f>IFERROR(L20/AA20,"N.A.")</f>
        <v>5417.6176470588234</v>
      </c>
      <c r="AQ20" s="29"/>
      <c r="AR20" s="17">
        <f>IFERROR(N20/AC20, "N.A.")</f>
        <v>5417.6176470588234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4299570</v>
      </c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3">B27+D27+F27+H27+J27</f>
        <v>4299570</v>
      </c>
      <c r="M27" s="12">
        <f t="shared" si="13"/>
        <v>0</v>
      </c>
      <c r="N27" s="13">
        <f>L27+M27</f>
        <v>4299570</v>
      </c>
      <c r="P27" s="3" t="s">
        <v>12</v>
      </c>
      <c r="Q27" s="2">
        <v>606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4">Q27+S27+U27+W27+Y27</f>
        <v>606</v>
      </c>
      <c r="AB27" s="12">
        <f t="shared" si="14"/>
        <v>0</v>
      </c>
      <c r="AC27" s="13">
        <f>AA27+AB27</f>
        <v>606</v>
      </c>
      <c r="AE27" s="3" t="s">
        <v>12</v>
      </c>
      <c r="AF27" s="2">
        <f t="shared" ref="AF27:AR30" si="15">IFERROR(B27/Q27, "N.A.")</f>
        <v>7095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7095</v>
      </c>
      <c r="AQ27" s="16" t="str">
        <f t="shared" si="15"/>
        <v>N.A.</v>
      </c>
      <c r="AR27" s="13">
        <f t="shared" si="15"/>
        <v>7095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2860320</v>
      </c>
      <c r="C29" s="2">
        <v>9120300.0000000019</v>
      </c>
      <c r="D29" s="2">
        <v>7687109.9999999991</v>
      </c>
      <c r="E29" s="2"/>
      <c r="F29" s="2"/>
      <c r="G29" s="2">
        <v>11726100</v>
      </c>
      <c r="H29" s="2"/>
      <c r="I29" s="2">
        <v>2345220</v>
      </c>
      <c r="J29" s="2"/>
      <c r="K29" s="2"/>
      <c r="L29" s="1">
        <f t="shared" si="13"/>
        <v>10547430</v>
      </c>
      <c r="M29" s="12">
        <f t="shared" si="13"/>
        <v>23191620</v>
      </c>
      <c r="N29" s="13">
        <f>L29+M29</f>
        <v>33739050</v>
      </c>
      <c r="P29" s="3" t="s">
        <v>14</v>
      </c>
      <c r="Q29" s="2">
        <v>606</v>
      </c>
      <c r="R29" s="2">
        <v>2424</v>
      </c>
      <c r="S29" s="2">
        <v>909</v>
      </c>
      <c r="T29" s="2">
        <v>0</v>
      </c>
      <c r="U29" s="2">
        <v>0</v>
      </c>
      <c r="V29" s="2">
        <v>606</v>
      </c>
      <c r="W29" s="2">
        <v>0</v>
      </c>
      <c r="X29" s="2">
        <v>303</v>
      </c>
      <c r="Y29" s="2">
        <v>0</v>
      </c>
      <c r="Z29" s="2">
        <v>0</v>
      </c>
      <c r="AA29" s="1">
        <f t="shared" si="14"/>
        <v>1515</v>
      </c>
      <c r="AB29" s="12">
        <f t="shared" si="14"/>
        <v>3333</v>
      </c>
      <c r="AC29" s="13">
        <f>AA29+AB29</f>
        <v>4848</v>
      </c>
      <c r="AE29" s="3" t="s">
        <v>14</v>
      </c>
      <c r="AF29" s="2">
        <f t="shared" si="15"/>
        <v>4720</v>
      </c>
      <c r="AG29" s="2">
        <f t="shared" si="15"/>
        <v>3762.5000000000009</v>
      </c>
      <c r="AH29" s="2">
        <f t="shared" si="15"/>
        <v>8456.6666666666661</v>
      </c>
      <c r="AI29" s="2" t="str">
        <f t="shared" si="15"/>
        <v>N.A.</v>
      </c>
      <c r="AJ29" s="2" t="str">
        <f t="shared" si="15"/>
        <v>N.A.</v>
      </c>
      <c r="AK29" s="2">
        <f t="shared" si="15"/>
        <v>19350</v>
      </c>
      <c r="AL29" s="2" t="str">
        <f t="shared" si="15"/>
        <v>N.A.</v>
      </c>
      <c r="AM29" s="2">
        <f t="shared" si="15"/>
        <v>7740</v>
      </c>
      <c r="AN29" s="2" t="str">
        <f t="shared" si="15"/>
        <v>N.A.</v>
      </c>
      <c r="AO29" s="2" t="str">
        <f t="shared" si="15"/>
        <v>N.A.</v>
      </c>
      <c r="AP29" s="15">
        <f t="shared" si="15"/>
        <v>6962</v>
      </c>
      <c r="AQ29" s="16">
        <f t="shared" si="15"/>
        <v>6958.181818181818</v>
      </c>
      <c r="AR29" s="13">
        <f t="shared" si="15"/>
        <v>6959.375</v>
      </c>
    </row>
    <row r="30" spans="1:44" ht="15" customHeight="1" thickBot="1" x14ac:dyDescent="0.3">
      <c r="A30" s="3" t="s">
        <v>15</v>
      </c>
      <c r="B30" s="2"/>
      <c r="C30" s="2"/>
      <c r="D30" s="2">
        <v>1899507</v>
      </c>
      <c r="E30" s="2"/>
      <c r="F30" s="2"/>
      <c r="G30" s="2"/>
      <c r="H30" s="2"/>
      <c r="I30" s="2"/>
      <c r="J30" s="2"/>
      <c r="K30" s="2"/>
      <c r="L30" s="1">
        <f t="shared" si="13"/>
        <v>1899507</v>
      </c>
      <c r="M30" s="12">
        <f t="shared" si="13"/>
        <v>0</v>
      </c>
      <c r="N30" s="13">
        <f>L30+M30</f>
        <v>1899507</v>
      </c>
      <c r="P30" s="3" t="s">
        <v>15</v>
      </c>
      <c r="Q30" s="2">
        <v>0</v>
      </c>
      <c r="R30" s="2">
        <v>0</v>
      </c>
      <c r="S30" s="2">
        <v>303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303</v>
      </c>
      <c r="AB30" s="12">
        <f t="shared" si="14"/>
        <v>0</v>
      </c>
      <c r="AC30" s="18">
        <f>AA30+AB30</f>
        <v>303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6269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6269</v>
      </c>
      <c r="AQ30" s="16" t="str">
        <f t="shared" si="15"/>
        <v>N.A.</v>
      </c>
      <c r="AR30" s="13">
        <f t="shared" si="15"/>
        <v>6269</v>
      </c>
    </row>
    <row r="31" spans="1:44" ht="15" customHeight="1" thickBot="1" x14ac:dyDescent="0.3">
      <c r="A31" s="4" t="s">
        <v>16</v>
      </c>
      <c r="B31" s="2">
        <f t="shared" ref="B31:K31" si="16">SUM(B27:B30)</f>
        <v>7159890</v>
      </c>
      <c r="C31" s="2">
        <f t="shared" si="16"/>
        <v>9120300.0000000019</v>
      </c>
      <c r="D31" s="2">
        <f t="shared" si="16"/>
        <v>9586617</v>
      </c>
      <c r="E31" s="2">
        <f t="shared" si="16"/>
        <v>0</v>
      </c>
      <c r="F31" s="2">
        <f t="shared" si="16"/>
        <v>0</v>
      </c>
      <c r="G31" s="2">
        <f t="shared" si="16"/>
        <v>11726100</v>
      </c>
      <c r="H31" s="2">
        <f t="shared" si="16"/>
        <v>0</v>
      </c>
      <c r="I31" s="2">
        <f t="shared" si="16"/>
        <v>2345220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16746507</v>
      </c>
      <c r="M31" s="12">
        <f t="shared" ref="M31" si="18">C31+E31+G31+I31+K31</f>
        <v>23191620</v>
      </c>
      <c r="N31" s="18">
        <f>L31+M31</f>
        <v>39938127</v>
      </c>
      <c r="P31" s="4" t="s">
        <v>16</v>
      </c>
      <c r="Q31" s="2">
        <f t="shared" ref="Q31:Z31" si="19">SUM(Q27:Q30)</f>
        <v>1212</v>
      </c>
      <c r="R31" s="2">
        <f t="shared" si="19"/>
        <v>2424</v>
      </c>
      <c r="S31" s="2">
        <f t="shared" si="19"/>
        <v>1212</v>
      </c>
      <c r="T31" s="2">
        <f t="shared" si="19"/>
        <v>0</v>
      </c>
      <c r="U31" s="2">
        <f t="shared" si="19"/>
        <v>0</v>
      </c>
      <c r="V31" s="2">
        <f t="shared" si="19"/>
        <v>606</v>
      </c>
      <c r="W31" s="2">
        <f t="shared" si="19"/>
        <v>0</v>
      </c>
      <c r="X31" s="2">
        <f t="shared" si="19"/>
        <v>303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2424</v>
      </c>
      <c r="AB31" s="12">
        <f t="shared" ref="AB31" si="21">R31+T31+V31+X31+Z31</f>
        <v>3333</v>
      </c>
      <c r="AC31" s="13">
        <f>AA31+AB31</f>
        <v>5757</v>
      </c>
      <c r="AE31" s="4" t="s">
        <v>16</v>
      </c>
      <c r="AF31" s="2">
        <f t="shared" ref="AF31:AO31" si="22">IFERROR(B31/Q31, "N.A.")</f>
        <v>5907.5</v>
      </c>
      <c r="AG31" s="2">
        <f t="shared" si="22"/>
        <v>3762.5000000000009</v>
      </c>
      <c r="AH31" s="2">
        <f t="shared" si="22"/>
        <v>7909.75</v>
      </c>
      <c r="AI31" s="2" t="str">
        <f t="shared" si="22"/>
        <v>N.A.</v>
      </c>
      <c r="AJ31" s="2" t="str">
        <f t="shared" si="22"/>
        <v>N.A.</v>
      </c>
      <c r="AK31" s="2">
        <f t="shared" si="22"/>
        <v>19350</v>
      </c>
      <c r="AL31" s="2" t="str">
        <f t="shared" si="22"/>
        <v>N.A.</v>
      </c>
      <c r="AM31" s="2">
        <f t="shared" si="22"/>
        <v>7740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6908.625</v>
      </c>
      <c r="AQ31" s="16">
        <f t="shared" ref="AQ31" si="24">IFERROR(M31/AB31, "N.A.")</f>
        <v>6958.181818181818</v>
      </c>
      <c r="AR31" s="13">
        <f t="shared" ref="AR31" si="25">IFERROR(N31/AC31, "N.A.")</f>
        <v>6937.3157894736842</v>
      </c>
    </row>
    <row r="32" spans="1:44" ht="15" customHeight="1" thickBot="1" x14ac:dyDescent="0.3">
      <c r="A32" s="5" t="s">
        <v>0</v>
      </c>
      <c r="B32" s="48">
        <f>B31+C31</f>
        <v>16280190.000000002</v>
      </c>
      <c r="C32" s="49"/>
      <c r="D32" s="48">
        <f>D31+E31</f>
        <v>9586617</v>
      </c>
      <c r="E32" s="49"/>
      <c r="F32" s="48">
        <f>F31+G31</f>
        <v>11726100</v>
      </c>
      <c r="G32" s="49"/>
      <c r="H32" s="48">
        <f>H31+I31</f>
        <v>2345220</v>
      </c>
      <c r="I32" s="49"/>
      <c r="J32" s="48">
        <f>J31+K31</f>
        <v>0</v>
      </c>
      <c r="K32" s="49"/>
      <c r="L32" s="48">
        <f>L31+M31</f>
        <v>39938127</v>
      </c>
      <c r="M32" s="50"/>
      <c r="N32" s="19">
        <f>B32+D32+F32+H32+J32</f>
        <v>39938127</v>
      </c>
      <c r="P32" s="5" t="s">
        <v>0</v>
      </c>
      <c r="Q32" s="48">
        <f>Q31+R31</f>
        <v>3636</v>
      </c>
      <c r="R32" s="49"/>
      <c r="S32" s="48">
        <f>S31+T31</f>
        <v>1212</v>
      </c>
      <c r="T32" s="49"/>
      <c r="U32" s="48">
        <f>U31+V31</f>
        <v>606</v>
      </c>
      <c r="V32" s="49"/>
      <c r="W32" s="48">
        <f>W31+X31</f>
        <v>303</v>
      </c>
      <c r="X32" s="49"/>
      <c r="Y32" s="48">
        <f>Y31+Z31</f>
        <v>0</v>
      </c>
      <c r="Z32" s="49"/>
      <c r="AA32" s="48">
        <f>AA31+AB31</f>
        <v>5757</v>
      </c>
      <c r="AB32" s="49"/>
      <c r="AC32" s="20">
        <f>Q32+S32+U32+W32+Y32</f>
        <v>5757</v>
      </c>
      <c r="AE32" s="5" t="s">
        <v>0</v>
      </c>
      <c r="AF32" s="28">
        <f>IFERROR(B32/Q32,"N.A.")</f>
        <v>4477.5000000000009</v>
      </c>
      <c r="AG32" s="29"/>
      <c r="AH32" s="28">
        <f>IFERROR(D32/S32,"N.A.")</f>
        <v>7909.75</v>
      </c>
      <c r="AI32" s="29"/>
      <c r="AJ32" s="28">
        <f>IFERROR(F32/U32,"N.A.")</f>
        <v>19350</v>
      </c>
      <c r="AK32" s="29"/>
      <c r="AL32" s="28">
        <f>IFERROR(H32/W32,"N.A.")</f>
        <v>7740</v>
      </c>
      <c r="AM32" s="29"/>
      <c r="AN32" s="28" t="str">
        <f>IFERROR(J32/Y32,"N.A.")</f>
        <v>N.A.</v>
      </c>
      <c r="AO32" s="29"/>
      <c r="AP32" s="28">
        <f>IFERROR(L32/AA32,"N.A.")</f>
        <v>6937.3157894736842</v>
      </c>
      <c r="AQ32" s="29"/>
      <c r="AR32" s="17">
        <f>IFERROR(N32/AC32, "N.A.")</f>
        <v>6937.3157894736842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0</v>
      </c>
      <c r="I39" s="2"/>
      <c r="J39" s="2"/>
      <c r="K39" s="2"/>
      <c r="L39" s="1">
        <f t="shared" ref="L39:M42" si="26">B39+D39+F39+H39+J39</f>
        <v>0</v>
      </c>
      <c r="M39" s="12">
        <f t="shared" si="26"/>
        <v>0</v>
      </c>
      <c r="N39" s="13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303</v>
      </c>
      <c r="X39" s="2">
        <v>0</v>
      </c>
      <c r="Y39" s="2">
        <v>0</v>
      </c>
      <c r="Z39" s="2">
        <v>0</v>
      </c>
      <c r="AA39" s="1">
        <f t="shared" ref="AA39:AB42" si="27">Q39+S39+U39+W39+Y39</f>
        <v>303</v>
      </c>
      <c r="AB39" s="12">
        <f t="shared" si="27"/>
        <v>0</v>
      </c>
      <c r="AC39" s="13">
        <f>AA39+AB39</f>
        <v>303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0</v>
      </c>
      <c r="AQ39" s="16" t="str">
        <f t="shared" si="28"/>
        <v>N.A.</v>
      </c>
      <c r="AR39" s="13">
        <f t="shared" si="28"/>
        <v>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2">
        <f t="shared" si="26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2">
        <f t="shared" si="27"/>
        <v>0</v>
      </c>
      <c r="AC40" s="13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3" t="str">
        <f t="shared" si="28"/>
        <v>N.A.</v>
      </c>
    </row>
    <row r="41" spans="1:44" ht="15" customHeight="1" thickBot="1" x14ac:dyDescent="0.3">
      <c r="A41" s="3" t="s">
        <v>14</v>
      </c>
      <c r="B41" s="2">
        <v>4869209.9999999991</v>
      </c>
      <c r="C41" s="2">
        <v>11004960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6"/>
        <v>4869209.9999999991</v>
      </c>
      <c r="M41" s="12">
        <f t="shared" si="26"/>
        <v>11004960</v>
      </c>
      <c r="N41" s="13">
        <f>L41+M41</f>
        <v>15874170</v>
      </c>
      <c r="P41" s="3" t="s">
        <v>14</v>
      </c>
      <c r="Q41" s="2">
        <v>1818</v>
      </c>
      <c r="R41" s="2">
        <v>2121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303</v>
      </c>
      <c r="Z41" s="2">
        <v>0</v>
      </c>
      <c r="AA41" s="1">
        <f t="shared" si="27"/>
        <v>2121</v>
      </c>
      <c r="AB41" s="12">
        <f t="shared" si="27"/>
        <v>2121</v>
      </c>
      <c r="AC41" s="13">
        <f>AA41+AB41</f>
        <v>4242</v>
      </c>
      <c r="AE41" s="3" t="s">
        <v>14</v>
      </c>
      <c r="AF41" s="2">
        <f t="shared" si="28"/>
        <v>2678.333333333333</v>
      </c>
      <c r="AG41" s="2">
        <f t="shared" si="28"/>
        <v>5188.5714285714284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2295.7142857142853</v>
      </c>
      <c r="AQ41" s="16">
        <f t="shared" si="28"/>
        <v>5188.5714285714284</v>
      </c>
      <c r="AR41" s="13">
        <f t="shared" si="28"/>
        <v>3742.1428571428573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4869209.9999999991</v>
      </c>
      <c r="C43" s="2">
        <f t="shared" si="29"/>
        <v>11004960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0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4869209.9999999991</v>
      </c>
      <c r="M43" s="12">
        <f t="shared" ref="M43" si="31">C43+E43+G43+I43+K43</f>
        <v>11004960</v>
      </c>
      <c r="N43" s="18">
        <f>L43+M43</f>
        <v>15874170</v>
      </c>
      <c r="P43" s="4" t="s">
        <v>16</v>
      </c>
      <c r="Q43" s="2">
        <f t="shared" ref="Q43:Z43" si="32">SUM(Q39:Q42)</f>
        <v>1818</v>
      </c>
      <c r="R43" s="2">
        <f t="shared" si="32"/>
        <v>2121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303</v>
      </c>
      <c r="X43" s="2">
        <f t="shared" si="32"/>
        <v>0</v>
      </c>
      <c r="Y43" s="2">
        <f t="shared" si="32"/>
        <v>303</v>
      </c>
      <c r="Z43" s="2">
        <f t="shared" si="32"/>
        <v>0</v>
      </c>
      <c r="AA43" s="1">
        <f t="shared" ref="AA43" si="33">Q43+S43+U43+W43+Y43</f>
        <v>2424</v>
      </c>
      <c r="AB43" s="12">
        <f t="shared" ref="AB43" si="34">R43+T43+V43+X43+Z43</f>
        <v>2121</v>
      </c>
      <c r="AC43" s="18">
        <f>AA43+AB43</f>
        <v>4545</v>
      </c>
      <c r="AE43" s="4" t="s">
        <v>16</v>
      </c>
      <c r="AF43" s="2">
        <f t="shared" ref="AF43:AO43" si="35">IFERROR(B43/Q43, "N.A.")</f>
        <v>2678.333333333333</v>
      </c>
      <c r="AG43" s="2">
        <f t="shared" si="35"/>
        <v>5188.5714285714284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0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2008.7499999999995</v>
      </c>
      <c r="AQ43" s="16">
        <f t="shared" ref="AQ43" si="37">IFERROR(M43/AB43, "N.A.")</f>
        <v>5188.5714285714284</v>
      </c>
      <c r="AR43" s="13">
        <f t="shared" ref="AR43" si="38">IFERROR(N43/AC43, "N.A.")</f>
        <v>3492.6666666666665</v>
      </c>
    </row>
    <row r="44" spans="1:44" ht="15" customHeight="1" thickBot="1" x14ac:dyDescent="0.3">
      <c r="A44" s="5" t="s">
        <v>0</v>
      </c>
      <c r="B44" s="48">
        <f>B43+C43</f>
        <v>15874170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15874170</v>
      </c>
      <c r="M44" s="50"/>
      <c r="N44" s="19">
        <f>B44+D44+F44+H44+J44</f>
        <v>15874170</v>
      </c>
      <c r="P44" s="5" t="s">
        <v>0</v>
      </c>
      <c r="Q44" s="48">
        <f>Q43+R43</f>
        <v>3939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303</v>
      </c>
      <c r="X44" s="49"/>
      <c r="Y44" s="48">
        <f>Y43+Z43</f>
        <v>303</v>
      </c>
      <c r="Z44" s="49"/>
      <c r="AA44" s="48">
        <f>AA43+AB43</f>
        <v>4545</v>
      </c>
      <c r="AB44" s="50"/>
      <c r="AC44" s="19">
        <f>Q44+S44+U44+W44+Y44</f>
        <v>4545</v>
      </c>
      <c r="AE44" s="5" t="s">
        <v>0</v>
      </c>
      <c r="AF44" s="28">
        <f>IFERROR(B44/Q44,"N.A.")</f>
        <v>4030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0</v>
      </c>
      <c r="AM44" s="29"/>
      <c r="AN44" s="28">
        <f>IFERROR(J44/Y44,"N.A.")</f>
        <v>0</v>
      </c>
      <c r="AO44" s="29"/>
      <c r="AP44" s="28">
        <f>IFERROR(L44/AA44,"N.A.")</f>
        <v>3492.6666666666665</v>
      </c>
      <c r="AQ44" s="29"/>
      <c r="AR44" s="17">
        <f>IFERROR(N44/AC44, "N.A.")</f>
        <v>3492.6666666666665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42071461</v>
      </c>
      <c r="C15" s="2"/>
      <c r="D15" s="2">
        <v>20130055</v>
      </c>
      <c r="E15" s="2"/>
      <c r="F15" s="2">
        <v>45691554.000000007</v>
      </c>
      <c r="G15" s="2"/>
      <c r="H15" s="2">
        <v>39850799.999999993</v>
      </c>
      <c r="I15" s="2"/>
      <c r="J15" s="2">
        <v>0</v>
      </c>
      <c r="K15" s="2"/>
      <c r="L15" s="1">
        <f t="shared" ref="L15:M18" si="0">B15+D15+F15+H15+J15</f>
        <v>147743870</v>
      </c>
      <c r="M15" s="12">
        <f t="shared" si="0"/>
        <v>0</v>
      </c>
      <c r="N15" s="13">
        <f>L15+M15</f>
        <v>147743870</v>
      </c>
      <c r="P15" s="3" t="s">
        <v>12</v>
      </c>
      <c r="Q15" s="2">
        <v>10905</v>
      </c>
      <c r="R15" s="2">
        <v>0</v>
      </c>
      <c r="S15" s="2">
        <v>4824</v>
      </c>
      <c r="T15" s="2">
        <v>0</v>
      </c>
      <c r="U15" s="2">
        <v>5251</v>
      </c>
      <c r="V15" s="2">
        <v>0</v>
      </c>
      <c r="W15" s="2">
        <v>18886</v>
      </c>
      <c r="X15" s="2">
        <v>0</v>
      </c>
      <c r="Y15" s="2">
        <v>1168</v>
      </c>
      <c r="Z15" s="2">
        <v>0</v>
      </c>
      <c r="AA15" s="1">
        <f t="shared" ref="AA15:AB18" si="1">Q15+S15+U15+W15+Y15</f>
        <v>41034</v>
      </c>
      <c r="AB15" s="12">
        <f t="shared" si="1"/>
        <v>0</v>
      </c>
      <c r="AC15" s="13">
        <f>AA15+AB15</f>
        <v>41034</v>
      </c>
      <c r="AE15" s="3" t="s">
        <v>12</v>
      </c>
      <c r="AF15" s="2">
        <f t="shared" ref="AF15:AR18" si="2">IFERROR(B15/Q15, "N.A.")</f>
        <v>3857.9973406694176</v>
      </c>
      <c r="AG15" s="2" t="str">
        <f t="shared" si="2"/>
        <v>N.A.</v>
      </c>
      <c r="AH15" s="2">
        <f t="shared" si="2"/>
        <v>4172.8969734660031</v>
      </c>
      <c r="AI15" s="2" t="str">
        <f t="shared" si="2"/>
        <v>N.A.</v>
      </c>
      <c r="AJ15" s="2">
        <f t="shared" si="2"/>
        <v>8701.4957151018862</v>
      </c>
      <c r="AK15" s="2" t="str">
        <f t="shared" si="2"/>
        <v>N.A.</v>
      </c>
      <c r="AL15" s="2">
        <f t="shared" si="2"/>
        <v>2110.070952027957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3600.5232246429791</v>
      </c>
      <c r="AQ15" s="16" t="str">
        <f t="shared" si="2"/>
        <v>N.A.</v>
      </c>
      <c r="AR15" s="13">
        <f t="shared" si="2"/>
        <v>3600.5232246429791</v>
      </c>
    </row>
    <row r="16" spans="1:44" ht="15" customHeight="1" thickBot="1" x14ac:dyDescent="0.3">
      <c r="A16" s="3" t="s">
        <v>13</v>
      </c>
      <c r="B16" s="2">
        <v>13150809.999999998</v>
      </c>
      <c r="C16" s="2">
        <v>3068910</v>
      </c>
      <c r="D16" s="2">
        <v>75852</v>
      </c>
      <c r="E16" s="2"/>
      <c r="F16" s="2"/>
      <c r="G16" s="2"/>
      <c r="H16" s="2"/>
      <c r="I16" s="2"/>
      <c r="J16" s="2"/>
      <c r="K16" s="2"/>
      <c r="L16" s="1">
        <f t="shared" si="0"/>
        <v>13226661.999999998</v>
      </c>
      <c r="M16" s="12">
        <f t="shared" si="0"/>
        <v>3068910</v>
      </c>
      <c r="N16" s="13">
        <f>L16+M16</f>
        <v>16295571.999999998</v>
      </c>
      <c r="P16" s="3" t="s">
        <v>13</v>
      </c>
      <c r="Q16" s="2">
        <v>6809</v>
      </c>
      <c r="R16" s="2">
        <v>1189</v>
      </c>
      <c r="S16" s="2">
        <v>252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7061</v>
      </c>
      <c r="AB16" s="12">
        <f t="shared" si="1"/>
        <v>1189</v>
      </c>
      <c r="AC16" s="13">
        <f>AA16+AB16</f>
        <v>8250</v>
      </c>
      <c r="AE16" s="3" t="s">
        <v>13</v>
      </c>
      <c r="AF16" s="2">
        <f t="shared" si="2"/>
        <v>1931.3864003524743</v>
      </c>
      <c r="AG16" s="2">
        <f t="shared" si="2"/>
        <v>2581.0849453322121</v>
      </c>
      <c r="AH16" s="2">
        <f t="shared" si="2"/>
        <v>301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1873.199546806401</v>
      </c>
      <c r="AQ16" s="16">
        <f t="shared" si="2"/>
        <v>2581.0849453322121</v>
      </c>
      <c r="AR16" s="13">
        <f t="shared" si="2"/>
        <v>1975.2208484848481</v>
      </c>
    </row>
    <row r="17" spans="1:44" ht="15" customHeight="1" thickBot="1" x14ac:dyDescent="0.3">
      <c r="A17" s="3" t="s">
        <v>14</v>
      </c>
      <c r="B17" s="2">
        <v>81497720</v>
      </c>
      <c r="C17" s="2">
        <v>359410636.00000024</v>
      </c>
      <c r="D17" s="2">
        <v>18368160</v>
      </c>
      <c r="E17" s="2">
        <v>3675630</v>
      </c>
      <c r="F17" s="2"/>
      <c r="G17" s="2">
        <v>36304595.999999993</v>
      </c>
      <c r="H17" s="2"/>
      <c r="I17" s="2">
        <v>12794039.999999998</v>
      </c>
      <c r="J17" s="2">
        <v>0</v>
      </c>
      <c r="K17" s="2"/>
      <c r="L17" s="1">
        <f t="shared" si="0"/>
        <v>99865880</v>
      </c>
      <c r="M17" s="12">
        <f t="shared" si="0"/>
        <v>412184902.00000024</v>
      </c>
      <c r="N17" s="13">
        <f>L17+M17</f>
        <v>512050782.00000024</v>
      </c>
      <c r="P17" s="3" t="s">
        <v>14</v>
      </c>
      <c r="Q17" s="2">
        <v>21458</v>
      </c>
      <c r="R17" s="2">
        <v>63280</v>
      </c>
      <c r="S17" s="2">
        <v>3097</v>
      </c>
      <c r="T17" s="2">
        <v>882</v>
      </c>
      <c r="U17" s="2">
        <v>0</v>
      </c>
      <c r="V17" s="2">
        <v>4653</v>
      </c>
      <c r="W17" s="2">
        <v>0</v>
      </c>
      <c r="X17" s="2">
        <v>3712</v>
      </c>
      <c r="Y17" s="2">
        <v>5289</v>
      </c>
      <c r="Z17" s="2">
        <v>0</v>
      </c>
      <c r="AA17" s="1">
        <f t="shared" si="1"/>
        <v>29844</v>
      </c>
      <c r="AB17" s="12">
        <f t="shared" si="1"/>
        <v>72527</v>
      </c>
      <c r="AC17" s="13">
        <f>AA17+AB17</f>
        <v>102371</v>
      </c>
      <c r="AE17" s="3" t="s">
        <v>14</v>
      </c>
      <c r="AF17" s="2">
        <f t="shared" si="2"/>
        <v>3798.0109982290987</v>
      </c>
      <c r="AG17" s="2">
        <f t="shared" si="2"/>
        <v>5679.6876738305982</v>
      </c>
      <c r="AH17" s="2">
        <f t="shared" si="2"/>
        <v>5930.9525347110102</v>
      </c>
      <c r="AI17" s="2">
        <f t="shared" si="2"/>
        <v>4167.3809523809523</v>
      </c>
      <c r="AJ17" s="2" t="str">
        <f t="shared" si="2"/>
        <v>N.A.</v>
      </c>
      <c r="AK17" s="2">
        <f t="shared" si="2"/>
        <v>7802.406189555124</v>
      </c>
      <c r="AL17" s="2" t="str">
        <f t="shared" si="2"/>
        <v>N.A.</v>
      </c>
      <c r="AM17" s="2">
        <f t="shared" si="2"/>
        <v>3446.6702586206893</v>
      </c>
      <c r="AN17" s="2">
        <f t="shared" si="2"/>
        <v>0</v>
      </c>
      <c r="AO17" s="2" t="str">
        <f t="shared" si="2"/>
        <v>N.A.</v>
      </c>
      <c r="AP17" s="15">
        <f t="shared" si="2"/>
        <v>3346.2632354912212</v>
      </c>
      <c r="AQ17" s="16">
        <f t="shared" si="2"/>
        <v>5683.1924938298871</v>
      </c>
      <c r="AR17" s="13">
        <f t="shared" si="2"/>
        <v>5001.9124752127091</v>
      </c>
    </row>
    <row r="18" spans="1:44" ht="15" customHeight="1" thickBot="1" x14ac:dyDescent="0.3">
      <c r="A18" s="3" t="s">
        <v>15</v>
      </c>
      <c r="B18" s="2">
        <v>9605581.0000000019</v>
      </c>
      <c r="C18" s="2">
        <v>1735520</v>
      </c>
      <c r="D18" s="2">
        <v>3037305.0000000005</v>
      </c>
      <c r="E18" s="2"/>
      <c r="F18" s="2"/>
      <c r="G18" s="2">
        <v>11023907</v>
      </c>
      <c r="H18" s="2">
        <v>3620202.9999999995</v>
      </c>
      <c r="I18" s="2"/>
      <c r="J18" s="2">
        <v>0</v>
      </c>
      <c r="K18" s="2"/>
      <c r="L18" s="1">
        <f t="shared" si="0"/>
        <v>16263089.000000002</v>
      </c>
      <c r="M18" s="12">
        <f t="shared" si="0"/>
        <v>12759427</v>
      </c>
      <c r="N18" s="13">
        <f>L18+M18</f>
        <v>29022516</v>
      </c>
      <c r="P18" s="3" t="s">
        <v>15</v>
      </c>
      <c r="Q18" s="2">
        <v>3641</v>
      </c>
      <c r="R18" s="2">
        <v>407</v>
      </c>
      <c r="S18" s="2">
        <v>851</v>
      </c>
      <c r="T18" s="2">
        <v>0</v>
      </c>
      <c r="U18" s="2">
        <v>0</v>
      </c>
      <c r="V18" s="2">
        <v>871</v>
      </c>
      <c r="W18" s="2">
        <v>4817</v>
      </c>
      <c r="X18" s="2">
        <v>0</v>
      </c>
      <c r="Y18" s="2">
        <v>2843</v>
      </c>
      <c r="Z18" s="2">
        <v>0</v>
      </c>
      <c r="AA18" s="1">
        <f t="shared" si="1"/>
        <v>12152</v>
      </c>
      <c r="AB18" s="12">
        <f t="shared" si="1"/>
        <v>1278</v>
      </c>
      <c r="AC18" s="18">
        <f>AA18+AB18</f>
        <v>13430</v>
      </c>
      <c r="AE18" s="3" t="s">
        <v>15</v>
      </c>
      <c r="AF18" s="2">
        <f t="shared" si="2"/>
        <v>2638.1711068387813</v>
      </c>
      <c r="AG18" s="2">
        <f t="shared" si="2"/>
        <v>4264.1769041769039</v>
      </c>
      <c r="AH18" s="2">
        <f t="shared" si="2"/>
        <v>3569.1010575793189</v>
      </c>
      <c r="AI18" s="2" t="str">
        <f t="shared" si="2"/>
        <v>N.A.</v>
      </c>
      <c r="AJ18" s="2" t="str">
        <f t="shared" si="2"/>
        <v>N.A.</v>
      </c>
      <c r="AK18" s="2">
        <f t="shared" si="2"/>
        <v>12656.609644087255</v>
      </c>
      <c r="AL18" s="2">
        <f t="shared" si="2"/>
        <v>751.54722856549711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1338.3055464121135</v>
      </c>
      <c r="AQ18" s="16">
        <f t="shared" si="2"/>
        <v>9983.9021909233179</v>
      </c>
      <c r="AR18" s="13">
        <f t="shared" si="2"/>
        <v>2161.0212956068503</v>
      </c>
    </row>
    <row r="19" spans="1:44" ht="15" customHeight="1" thickBot="1" x14ac:dyDescent="0.3">
      <c r="A19" s="4" t="s">
        <v>16</v>
      </c>
      <c r="B19" s="2">
        <f t="shared" ref="B19:K19" si="3">SUM(B15:B18)</f>
        <v>146325572</v>
      </c>
      <c r="C19" s="2">
        <f t="shared" si="3"/>
        <v>364215066.00000024</v>
      </c>
      <c r="D19" s="2">
        <f t="shared" si="3"/>
        <v>41611372</v>
      </c>
      <c r="E19" s="2">
        <f t="shared" si="3"/>
        <v>3675630</v>
      </c>
      <c r="F19" s="2">
        <f t="shared" si="3"/>
        <v>45691554.000000007</v>
      </c>
      <c r="G19" s="2">
        <f t="shared" si="3"/>
        <v>47328502.999999993</v>
      </c>
      <c r="H19" s="2">
        <f t="shared" si="3"/>
        <v>43471002.999999993</v>
      </c>
      <c r="I19" s="2">
        <f t="shared" si="3"/>
        <v>12794039.999999998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277099501</v>
      </c>
      <c r="M19" s="12">
        <f t="shared" ref="M19" si="5">C19+E19+G19+I19+K19</f>
        <v>428013239.00000024</v>
      </c>
      <c r="N19" s="18">
        <f>L19+M19</f>
        <v>705112740.00000024</v>
      </c>
      <c r="P19" s="4" t="s">
        <v>16</v>
      </c>
      <c r="Q19" s="2">
        <f t="shared" ref="Q19:Z19" si="6">SUM(Q15:Q18)</f>
        <v>42813</v>
      </c>
      <c r="R19" s="2">
        <f t="shared" si="6"/>
        <v>64876</v>
      </c>
      <c r="S19" s="2">
        <f t="shared" si="6"/>
        <v>9024</v>
      </c>
      <c r="T19" s="2">
        <f t="shared" si="6"/>
        <v>882</v>
      </c>
      <c r="U19" s="2">
        <f t="shared" si="6"/>
        <v>5251</v>
      </c>
      <c r="V19" s="2">
        <f t="shared" si="6"/>
        <v>5524</v>
      </c>
      <c r="W19" s="2">
        <f t="shared" si="6"/>
        <v>23703</v>
      </c>
      <c r="X19" s="2">
        <f t="shared" si="6"/>
        <v>3712</v>
      </c>
      <c r="Y19" s="2">
        <f t="shared" si="6"/>
        <v>9300</v>
      </c>
      <c r="Z19" s="2">
        <f t="shared" si="6"/>
        <v>0</v>
      </c>
      <c r="AA19" s="1">
        <f t="shared" ref="AA19" si="7">Q19+S19+U19+W19+Y19</f>
        <v>90091</v>
      </c>
      <c r="AB19" s="12">
        <f t="shared" ref="AB19" si="8">R19+T19+V19+X19+Z19</f>
        <v>74994</v>
      </c>
      <c r="AC19" s="13">
        <f>AA19+AB19</f>
        <v>165085</v>
      </c>
      <c r="AE19" s="4" t="s">
        <v>16</v>
      </c>
      <c r="AF19" s="2">
        <f t="shared" ref="AF19:AO19" si="9">IFERROR(B19/Q19, "N.A.")</f>
        <v>3417.7836638404224</v>
      </c>
      <c r="AG19" s="2">
        <f t="shared" si="9"/>
        <v>5614.0185276527563</v>
      </c>
      <c r="AH19" s="2">
        <f t="shared" si="9"/>
        <v>4611.1892730496456</v>
      </c>
      <c r="AI19" s="2">
        <f t="shared" si="9"/>
        <v>4167.3809523809523</v>
      </c>
      <c r="AJ19" s="2">
        <f t="shared" si="9"/>
        <v>8701.4957151018862</v>
      </c>
      <c r="AK19" s="2">
        <f t="shared" si="9"/>
        <v>8567.7956191165813</v>
      </c>
      <c r="AL19" s="2">
        <f t="shared" si="9"/>
        <v>1833.9873855630085</v>
      </c>
      <c r="AM19" s="2">
        <f t="shared" si="9"/>
        <v>3446.6702586206893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3075.7733957887026</v>
      </c>
      <c r="AQ19" s="16">
        <f t="shared" ref="AQ19" si="11">IFERROR(M19/AB19, "N.A.")</f>
        <v>5707.299770648322</v>
      </c>
      <c r="AR19" s="13">
        <f t="shared" ref="AR19" si="12">IFERROR(N19/AC19, "N.A.")</f>
        <v>4271.2102250355892</v>
      </c>
    </row>
    <row r="20" spans="1:44" ht="15" customHeight="1" thickBot="1" x14ac:dyDescent="0.3">
      <c r="A20" s="5" t="s">
        <v>0</v>
      </c>
      <c r="B20" s="48">
        <f>B19+C19</f>
        <v>510540638.00000024</v>
      </c>
      <c r="C20" s="49"/>
      <c r="D20" s="48">
        <f>D19+E19</f>
        <v>45287002</v>
      </c>
      <c r="E20" s="49"/>
      <c r="F20" s="48">
        <f>F19+G19</f>
        <v>93020057</v>
      </c>
      <c r="G20" s="49"/>
      <c r="H20" s="48">
        <f>H19+I19</f>
        <v>56265042.999999993</v>
      </c>
      <c r="I20" s="49"/>
      <c r="J20" s="48">
        <f>J19+K19</f>
        <v>0</v>
      </c>
      <c r="K20" s="49"/>
      <c r="L20" s="48">
        <f>L19+M19</f>
        <v>705112740.00000024</v>
      </c>
      <c r="M20" s="50"/>
      <c r="N20" s="19">
        <f>B20+D20+F20+H20+J20</f>
        <v>705112740.00000024</v>
      </c>
      <c r="P20" s="5" t="s">
        <v>0</v>
      </c>
      <c r="Q20" s="48">
        <f>Q19+R19</f>
        <v>107689</v>
      </c>
      <c r="R20" s="49"/>
      <c r="S20" s="48">
        <f>S19+T19</f>
        <v>9906</v>
      </c>
      <c r="T20" s="49"/>
      <c r="U20" s="48">
        <f>U19+V19</f>
        <v>10775</v>
      </c>
      <c r="V20" s="49"/>
      <c r="W20" s="48">
        <f>W19+X19</f>
        <v>27415</v>
      </c>
      <c r="X20" s="49"/>
      <c r="Y20" s="48">
        <f>Y19+Z19</f>
        <v>9300</v>
      </c>
      <c r="Z20" s="49"/>
      <c r="AA20" s="48">
        <f>AA19+AB19</f>
        <v>165085</v>
      </c>
      <c r="AB20" s="49"/>
      <c r="AC20" s="20">
        <f>Q20+S20+U20+W20+Y20</f>
        <v>165085</v>
      </c>
      <c r="AE20" s="5" t="s">
        <v>0</v>
      </c>
      <c r="AF20" s="28">
        <f>IFERROR(B20/Q20,"N.A.")</f>
        <v>4740.8801084604765</v>
      </c>
      <c r="AG20" s="29"/>
      <c r="AH20" s="28">
        <f>IFERROR(D20/S20,"N.A.")</f>
        <v>4571.6739349888958</v>
      </c>
      <c r="AI20" s="29"/>
      <c r="AJ20" s="28">
        <f>IFERROR(F20/U20,"N.A.")</f>
        <v>8632.9519257540596</v>
      </c>
      <c r="AK20" s="29"/>
      <c r="AL20" s="28">
        <f>IFERROR(H20/W20,"N.A.")</f>
        <v>2052.3451759985405</v>
      </c>
      <c r="AM20" s="29"/>
      <c r="AN20" s="28">
        <f>IFERROR(J20/Y20,"N.A.")</f>
        <v>0</v>
      </c>
      <c r="AO20" s="29"/>
      <c r="AP20" s="28">
        <f>IFERROR(L20/AA20,"N.A.")</f>
        <v>4271.2102250355892</v>
      </c>
      <c r="AQ20" s="29"/>
      <c r="AR20" s="17">
        <f>IFERROR(N20/AC20, "N.A.")</f>
        <v>4271.2102250355892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36701551</v>
      </c>
      <c r="C27" s="2"/>
      <c r="D27" s="2">
        <v>20130055</v>
      </c>
      <c r="E27" s="2"/>
      <c r="F27" s="2">
        <v>40410270</v>
      </c>
      <c r="G27" s="2"/>
      <c r="H27" s="2">
        <v>23749987</v>
      </c>
      <c r="I27" s="2"/>
      <c r="J27" s="2">
        <v>0</v>
      </c>
      <c r="K27" s="2"/>
      <c r="L27" s="1">
        <f t="shared" ref="L27:M30" si="13">B27+D27+F27+H27+J27</f>
        <v>120991863</v>
      </c>
      <c r="M27" s="12">
        <f t="shared" si="13"/>
        <v>0</v>
      </c>
      <c r="N27" s="13">
        <f>L27+M27</f>
        <v>120991863</v>
      </c>
      <c r="P27" s="3" t="s">
        <v>12</v>
      </c>
      <c r="Q27" s="2">
        <v>8339</v>
      </c>
      <c r="R27" s="2">
        <v>0</v>
      </c>
      <c r="S27" s="2">
        <v>4824</v>
      </c>
      <c r="T27" s="2">
        <v>0</v>
      </c>
      <c r="U27" s="2">
        <v>4447</v>
      </c>
      <c r="V27" s="2">
        <v>0</v>
      </c>
      <c r="W27" s="2">
        <v>6953</v>
      </c>
      <c r="X27" s="2">
        <v>0</v>
      </c>
      <c r="Y27" s="2">
        <v>494</v>
      </c>
      <c r="Z27" s="2">
        <v>0</v>
      </c>
      <c r="AA27" s="1">
        <f t="shared" ref="AA27:AB30" si="14">Q27+S27+U27+W27+Y27</f>
        <v>25057</v>
      </c>
      <c r="AB27" s="12">
        <f t="shared" si="14"/>
        <v>0</v>
      </c>
      <c r="AC27" s="13">
        <f>AA27+AB27</f>
        <v>25057</v>
      </c>
      <c r="AE27" s="3" t="s">
        <v>12</v>
      </c>
      <c r="AF27" s="2">
        <f t="shared" ref="AF27:AR30" si="15">IFERROR(B27/Q27, "N.A.")</f>
        <v>4401.193308550186</v>
      </c>
      <c r="AG27" s="2" t="str">
        <f t="shared" si="15"/>
        <v>N.A.</v>
      </c>
      <c r="AH27" s="2">
        <f t="shared" si="15"/>
        <v>4172.8969734660031</v>
      </c>
      <c r="AI27" s="2" t="str">
        <f t="shared" si="15"/>
        <v>N.A.</v>
      </c>
      <c r="AJ27" s="2">
        <f t="shared" si="15"/>
        <v>9087.0856757364509</v>
      </c>
      <c r="AK27" s="2" t="str">
        <f t="shared" si="15"/>
        <v>N.A.</v>
      </c>
      <c r="AL27" s="2">
        <f t="shared" si="15"/>
        <v>3415.789874874155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4828.6651634273858</v>
      </c>
      <c r="AQ27" s="16" t="str">
        <f t="shared" si="15"/>
        <v>N.A.</v>
      </c>
      <c r="AR27" s="13">
        <f t="shared" si="15"/>
        <v>4828.6651634273858</v>
      </c>
    </row>
    <row r="28" spans="1:44" ht="15" customHeight="1" thickBot="1" x14ac:dyDescent="0.3">
      <c r="A28" s="3" t="s">
        <v>13</v>
      </c>
      <c r="B28" s="2">
        <v>2069700.0000000005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2069700.0000000005</v>
      </c>
      <c r="M28" s="12">
        <f t="shared" si="13"/>
        <v>0</v>
      </c>
      <c r="N28" s="13">
        <f>L28+M28</f>
        <v>2069700.0000000005</v>
      </c>
      <c r="P28" s="3" t="s">
        <v>13</v>
      </c>
      <c r="Q28" s="2">
        <v>451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451</v>
      </c>
      <c r="AB28" s="12">
        <f t="shared" si="14"/>
        <v>0</v>
      </c>
      <c r="AC28" s="13">
        <f>AA28+AB28</f>
        <v>451</v>
      </c>
      <c r="AE28" s="3" t="s">
        <v>13</v>
      </c>
      <c r="AF28" s="2">
        <f t="shared" si="15"/>
        <v>4589.1352549889143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4589.1352549889143</v>
      </c>
      <c r="AQ28" s="16" t="str">
        <f t="shared" si="15"/>
        <v>N.A.</v>
      </c>
      <c r="AR28" s="13">
        <f t="shared" si="15"/>
        <v>4589.1352549889143</v>
      </c>
    </row>
    <row r="29" spans="1:44" ht="15" customHeight="1" thickBot="1" x14ac:dyDescent="0.3">
      <c r="A29" s="3" t="s">
        <v>14</v>
      </c>
      <c r="B29" s="2">
        <v>54598185.000000007</v>
      </c>
      <c r="C29" s="2">
        <v>206764163.00000009</v>
      </c>
      <c r="D29" s="2">
        <v>14677480</v>
      </c>
      <c r="E29" s="2">
        <v>3675630</v>
      </c>
      <c r="F29" s="2"/>
      <c r="G29" s="2">
        <v>32715196</v>
      </c>
      <c r="H29" s="2"/>
      <c r="I29" s="2">
        <v>7919230.0000000009</v>
      </c>
      <c r="J29" s="2">
        <v>0</v>
      </c>
      <c r="K29" s="2"/>
      <c r="L29" s="1">
        <f t="shared" si="13"/>
        <v>69275665</v>
      </c>
      <c r="M29" s="12">
        <f t="shared" si="13"/>
        <v>251074219.00000009</v>
      </c>
      <c r="N29" s="13">
        <f>L29+M29</f>
        <v>320349884.00000012</v>
      </c>
      <c r="P29" s="3" t="s">
        <v>14</v>
      </c>
      <c r="Q29" s="2">
        <v>12472</v>
      </c>
      <c r="R29" s="2">
        <v>37520</v>
      </c>
      <c r="S29" s="2">
        <v>2432</v>
      </c>
      <c r="T29" s="2">
        <v>882</v>
      </c>
      <c r="U29" s="2">
        <v>0</v>
      </c>
      <c r="V29" s="2">
        <v>3508</v>
      </c>
      <c r="W29" s="2">
        <v>0</v>
      </c>
      <c r="X29" s="2">
        <v>2360</v>
      </c>
      <c r="Y29" s="2">
        <v>1603</v>
      </c>
      <c r="Z29" s="2">
        <v>0</v>
      </c>
      <c r="AA29" s="1">
        <f t="shared" si="14"/>
        <v>16507</v>
      </c>
      <c r="AB29" s="12">
        <f t="shared" si="14"/>
        <v>44270</v>
      </c>
      <c r="AC29" s="13">
        <f>AA29+AB29</f>
        <v>60777</v>
      </c>
      <c r="AE29" s="3" t="s">
        <v>14</v>
      </c>
      <c r="AF29" s="2">
        <f t="shared" si="15"/>
        <v>4377.6607601026308</v>
      </c>
      <c r="AG29" s="2">
        <f t="shared" si="15"/>
        <v>5510.7719349680192</v>
      </c>
      <c r="AH29" s="2">
        <f t="shared" si="15"/>
        <v>6035.1480263157891</v>
      </c>
      <c r="AI29" s="2">
        <f t="shared" si="15"/>
        <v>4167.3809523809523</v>
      </c>
      <c r="AJ29" s="2" t="str">
        <f t="shared" si="15"/>
        <v>N.A.</v>
      </c>
      <c r="AK29" s="2">
        <f t="shared" si="15"/>
        <v>9325.8825541619153</v>
      </c>
      <c r="AL29" s="2" t="str">
        <f t="shared" si="15"/>
        <v>N.A.</v>
      </c>
      <c r="AM29" s="2">
        <f t="shared" si="15"/>
        <v>3355.6059322033902</v>
      </c>
      <c r="AN29" s="2">
        <f t="shared" si="15"/>
        <v>0</v>
      </c>
      <c r="AO29" s="2" t="str">
        <f t="shared" si="15"/>
        <v>N.A.</v>
      </c>
      <c r="AP29" s="15">
        <f t="shared" si="15"/>
        <v>4196.7447143636036</v>
      </c>
      <c r="AQ29" s="16">
        <f t="shared" si="15"/>
        <v>5671.4302913937227</v>
      </c>
      <c r="AR29" s="13">
        <f t="shared" si="15"/>
        <v>5270.9064942330178</v>
      </c>
    </row>
    <row r="30" spans="1:44" ht="15" customHeight="1" thickBot="1" x14ac:dyDescent="0.3">
      <c r="A30" s="3" t="s">
        <v>15</v>
      </c>
      <c r="B30" s="2">
        <v>9605581.0000000019</v>
      </c>
      <c r="C30" s="2">
        <v>1030319.9999999999</v>
      </c>
      <c r="D30" s="2">
        <v>3037305.0000000005</v>
      </c>
      <c r="E30" s="2"/>
      <c r="F30" s="2"/>
      <c r="G30" s="2">
        <v>11023907</v>
      </c>
      <c r="H30" s="2">
        <v>3620202.9999999995</v>
      </c>
      <c r="I30" s="2"/>
      <c r="J30" s="2">
        <v>0</v>
      </c>
      <c r="K30" s="2"/>
      <c r="L30" s="1">
        <f t="shared" si="13"/>
        <v>16263089.000000002</v>
      </c>
      <c r="M30" s="12">
        <f t="shared" si="13"/>
        <v>12054227</v>
      </c>
      <c r="N30" s="13">
        <f>L30+M30</f>
        <v>28317316</v>
      </c>
      <c r="P30" s="3" t="s">
        <v>15</v>
      </c>
      <c r="Q30" s="2">
        <v>3641</v>
      </c>
      <c r="R30" s="2">
        <v>325</v>
      </c>
      <c r="S30" s="2">
        <v>851</v>
      </c>
      <c r="T30" s="2">
        <v>0</v>
      </c>
      <c r="U30" s="2">
        <v>0</v>
      </c>
      <c r="V30" s="2">
        <v>871</v>
      </c>
      <c r="W30" s="2">
        <v>4732</v>
      </c>
      <c r="X30" s="2">
        <v>0</v>
      </c>
      <c r="Y30" s="2">
        <v>2157</v>
      </c>
      <c r="Z30" s="2">
        <v>0</v>
      </c>
      <c r="AA30" s="1">
        <f t="shared" si="14"/>
        <v>11381</v>
      </c>
      <c r="AB30" s="12">
        <f t="shared" si="14"/>
        <v>1196</v>
      </c>
      <c r="AC30" s="18">
        <f>AA30+AB30</f>
        <v>12577</v>
      </c>
      <c r="AE30" s="3" t="s">
        <v>15</v>
      </c>
      <c r="AF30" s="2">
        <f t="shared" si="15"/>
        <v>2638.1711068387813</v>
      </c>
      <c r="AG30" s="2">
        <f t="shared" si="15"/>
        <v>3170.2153846153842</v>
      </c>
      <c r="AH30" s="2">
        <f t="shared" si="15"/>
        <v>3569.1010575793189</v>
      </c>
      <c r="AI30" s="2" t="str">
        <f t="shared" si="15"/>
        <v>N.A.</v>
      </c>
      <c r="AJ30" s="2" t="str">
        <f t="shared" si="15"/>
        <v>N.A.</v>
      </c>
      <c r="AK30" s="2">
        <f t="shared" si="15"/>
        <v>12656.609644087255</v>
      </c>
      <c r="AL30" s="2">
        <f t="shared" si="15"/>
        <v>765.04712595097203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1428.9683683331871</v>
      </c>
      <c r="AQ30" s="16">
        <f t="shared" si="15"/>
        <v>10078.785117056856</v>
      </c>
      <c r="AR30" s="13">
        <f t="shared" si="15"/>
        <v>2251.515941798521</v>
      </c>
    </row>
    <row r="31" spans="1:44" ht="15" customHeight="1" thickBot="1" x14ac:dyDescent="0.3">
      <c r="A31" s="4" t="s">
        <v>16</v>
      </c>
      <c r="B31" s="2">
        <f t="shared" ref="B31:K31" si="16">SUM(B27:B30)</f>
        <v>102975017</v>
      </c>
      <c r="C31" s="2">
        <f t="shared" si="16"/>
        <v>207794483.00000009</v>
      </c>
      <c r="D31" s="2">
        <f t="shared" si="16"/>
        <v>37844840</v>
      </c>
      <c r="E31" s="2">
        <f t="shared" si="16"/>
        <v>3675630</v>
      </c>
      <c r="F31" s="2">
        <f t="shared" si="16"/>
        <v>40410270</v>
      </c>
      <c r="G31" s="2">
        <f t="shared" si="16"/>
        <v>43739103</v>
      </c>
      <c r="H31" s="2">
        <f t="shared" si="16"/>
        <v>27370190</v>
      </c>
      <c r="I31" s="2">
        <f t="shared" si="16"/>
        <v>7919230.0000000009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208600317</v>
      </c>
      <c r="M31" s="12">
        <f t="shared" ref="M31" si="18">C31+E31+G31+I31+K31</f>
        <v>263128446.00000009</v>
      </c>
      <c r="N31" s="18">
        <f>L31+M31</f>
        <v>471728763.00000012</v>
      </c>
      <c r="P31" s="4" t="s">
        <v>16</v>
      </c>
      <c r="Q31" s="2">
        <f t="shared" ref="Q31:Z31" si="19">SUM(Q27:Q30)</f>
        <v>24903</v>
      </c>
      <c r="R31" s="2">
        <f t="shared" si="19"/>
        <v>37845</v>
      </c>
      <c r="S31" s="2">
        <f t="shared" si="19"/>
        <v>8107</v>
      </c>
      <c r="T31" s="2">
        <f t="shared" si="19"/>
        <v>882</v>
      </c>
      <c r="U31" s="2">
        <f t="shared" si="19"/>
        <v>4447</v>
      </c>
      <c r="V31" s="2">
        <f t="shared" si="19"/>
        <v>4379</v>
      </c>
      <c r="W31" s="2">
        <f t="shared" si="19"/>
        <v>11685</v>
      </c>
      <c r="X31" s="2">
        <f t="shared" si="19"/>
        <v>2360</v>
      </c>
      <c r="Y31" s="2">
        <f t="shared" si="19"/>
        <v>4254</v>
      </c>
      <c r="Z31" s="2">
        <f t="shared" si="19"/>
        <v>0</v>
      </c>
      <c r="AA31" s="1">
        <f t="shared" ref="AA31" si="20">Q31+S31+U31+W31+Y31</f>
        <v>53396</v>
      </c>
      <c r="AB31" s="12">
        <f t="shared" ref="AB31" si="21">R31+T31+V31+X31+Z31</f>
        <v>45466</v>
      </c>
      <c r="AC31" s="13">
        <f>AA31+AB31</f>
        <v>98862</v>
      </c>
      <c r="AE31" s="4" t="s">
        <v>16</v>
      </c>
      <c r="AF31" s="2">
        <f t="shared" ref="AF31:AO31" si="22">IFERROR(B31/Q31, "N.A.")</f>
        <v>4135.0446532546275</v>
      </c>
      <c r="AG31" s="2">
        <f t="shared" si="22"/>
        <v>5490.6720306513434</v>
      </c>
      <c r="AH31" s="2">
        <f t="shared" si="22"/>
        <v>4668.1682496607873</v>
      </c>
      <c r="AI31" s="2">
        <f t="shared" si="22"/>
        <v>4167.3809523809523</v>
      </c>
      <c r="AJ31" s="2">
        <f t="shared" si="22"/>
        <v>9087.0856757364509</v>
      </c>
      <c r="AK31" s="2">
        <f t="shared" si="22"/>
        <v>9988.3770267184282</v>
      </c>
      <c r="AL31" s="2">
        <f t="shared" si="22"/>
        <v>2342.3354728284125</v>
      </c>
      <c r="AM31" s="2">
        <f t="shared" si="22"/>
        <v>3355.6059322033902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3906.665611656304</v>
      </c>
      <c r="AQ31" s="16">
        <f t="shared" ref="AQ31" si="24">IFERROR(M31/AB31, "N.A.")</f>
        <v>5787.3673954163569</v>
      </c>
      <c r="AR31" s="13">
        <f t="shared" ref="AR31" si="25">IFERROR(N31/AC31, "N.A.")</f>
        <v>4771.5883049098757</v>
      </c>
    </row>
    <row r="32" spans="1:44" ht="15" customHeight="1" thickBot="1" x14ac:dyDescent="0.3">
      <c r="A32" s="5" t="s">
        <v>0</v>
      </c>
      <c r="B32" s="48">
        <f>B31+C31</f>
        <v>310769500.00000012</v>
      </c>
      <c r="C32" s="49"/>
      <c r="D32" s="48">
        <f>D31+E31</f>
        <v>41520470</v>
      </c>
      <c r="E32" s="49"/>
      <c r="F32" s="48">
        <f>F31+G31</f>
        <v>84149373</v>
      </c>
      <c r="G32" s="49"/>
      <c r="H32" s="48">
        <f>H31+I31</f>
        <v>35289420</v>
      </c>
      <c r="I32" s="49"/>
      <c r="J32" s="48">
        <f>J31+K31</f>
        <v>0</v>
      </c>
      <c r="K32" s="49"/>
      <c r="L32" s="48">
        <f>L31+M31</f>
        <v>471728763.00000012</v>
      </c>
      <c r="M32" s="50"/>
      <c r="N32" s="19">
        <f>B32+D32+F32+H32+J32</f>
        <v>471728763.00000012</v>
      </c>
      <c r="P32" s="5" t="s">
        <v>0</v>
      </c>
      <c r="Q32" s="48">
        <f>Q31+R31</f>
        <v>62748</v>
      </c>
      <c r="R32" s="49"/>
      <c r="S32" s="48">
        <f>S31+T31</f>
        <v>8989</v>
      </c>
      <c r="T32" s="49"/>
      <c r="U32" s="48">
        <f>U31+V31</f>
        <v>8826</v>
      </c>
      <c r="V32" s="49"/>
      <c r="W32" s="48">
        <f>W31+X31</f>
        <v>14045</v>
      </c>
      <c r="X32" s="49"/>
      <c r="Y32" s="48">
        <f>Y31+Z31</f>
        <v>4254</v>
      </c>
      <c r="Z32" s="49"/>
      <c r="AA32" s="48">
        <f>AA31+AB31</f>
        <v>98862</v>
      </c>
      <c r="AB32" s="49"/>
      <c r="AC32" s="20">
        <f>Q32+S32+U32+W32+Y32</f>
        <v>98862</v>
      </c>
      <c r="AE32" s="5" t="s">
        <v>0</v>
      </c>
      <c r="AF32" s="28">
        <f>IFERROR(B32/Q32,"N.A.")</f>
        <v>4952.659845732137</v>
      </c>
      <c r="AG32" s="29"/>
      <c r="AH32" s="28">
        <f>IFERROR(D32/S32,"N.A.")</f>
        <v>4619.0310379352541</v>
      </c>
      <c r="AI32" s="29"/>
      <c r="AJ32" s="28">
        <f>IFERROR(F32/U32,"N.A.")</f>
        <v>9534.2593473827328</v>
      </c>
      <c r="AK32" s="29"/>
      <c r="AL32" s="28">
        <f>IFERROR(H32/W32,"N.A.")</f>
        <v>2512.5966536133856</v>
      </c>
      <c r="AM32" s="29"/>
      <c r="AN32" s="28">
        <f>IFERROR(J32/Y32,"N.A.")</f>
        <v>0</v>
      </c>
      <c r="AO32" s="29"/>
      <c r="AP32" s="28">
        <f>IFERROR(L32/AA32,"N.A.")</f>
        <v>4771.5883049098757</v>
      </c>
      <c r="AQ32" s="29"/>
      <c r="AR32" s="17">
        <f>IFERROR(N32/AC32, "N.A.")</f>
        <v>4771.5883049098757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5369909.9999999991</v>
      </c>
      <c r="C39" s="2"/>
      <c r="D39" s="2"/>
      <c r="E39" s="2"/>
      <c r="F39" s="2">
        <v>5281284</v>
      </c>
      <c r="G39" s="2"/>
      <c r="H39" s="2">
        <v>16100812.999999998</v>
      </c>
      <c r="I39" s="2"/>
      <c r="J39" s="2">
        <v>0</v>
      </c>
      <c r="K39" s="2"/>
      <c r="L39" s="1">
        <f t="shared" ref="L39:M42" si="26">B39+D39+F39+H39+J39</f>
        <v>26752007</v>
      </c>
      <c r="M39" s="12">
        <f t="shared" si="26"/>
        <v>0</v>
      </c>
      <c r="N39" s="13">
        <f>L39+M39</f>
        <v>26752007</v>
      </c>
      <c r="P39" s="3" t="s">
        <v>12</v>
      </c>
      <c r="Q39" s="2">
        <v>2566</v>
      </c>
      <c r="R39" s="2">
        <v>0</v>
      </c>
      <c r="S39" s="2">
        <v>0</v>
      </c>
      <c r="T39" s="2">
        <v>0</v>
      </c>
      <c r="U39" s="2">
        <v>804</v>
      </c>
      <c r="V39" s="2">
        <v>0</v>
      </c>
      <c r="W39" s="2">
        <v>11933</v>
      </c>
      <c r="X39" s="2">
        <v>0</v>
      </c>
      <c r="Y39" s="2">
        <v>674</v>
      </c>
      <c r="Z39" s="2">
        <v>0</v>
      </c>
      <c r="AA39" s="1">
        <f t="shared" ref="AA39:AB42" si="27">Q39+S39+U39+W39+Y39</f>
        <v>15977</v>
      </c>
      <c r="AB39" s="12">
        <f t="shared" si="27"/>
        <v>0</v>
      </c>
      <c r="AC39" s="13">
        <f>AA39+AB39</f>
        <v>15977</v>
      </c>
      <c r="AE39" s="3" t="s">
        <v>12</v>
      </c>
      <c r="AF39" s="2">
        <f t="shared" ref="AF39:AR42" si="28">IFERROR(B39/Q39, "N.A.")</f>
        <v>2092.7162899454402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6568.7611940298511</v>
      </c>
      <c r="AK39" s="2" t="str">
        <f t="shared" si="28"/>
        <v>N.A.</v>
      </c>
      <c r="AL39" s="2">
        <f t="shared" si="28"/>
        <v>1349.267828710299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1674.4073981348188</v>
      </c>
      <c r="AQ39" s="16" t="str">
        <f t="shared" si="28"/>
        <v>N.A.</v>
      </c>
      <c r="AR39" s="13">
        <f t="shared" si="28"/>
        <v>1674.4073981348188</v>
      </c>
    </row>
    <row r="40" spans="1:44" ht="15" customHeight="1" thickBot="1" x14ac:dyDescent="0.3">
      <c r="A40" s="3" t="s">
        <v>13</v>
      </c>
      <c r="B40" s="2">
        <v>11081110.000000002</v>
      </c>
      <c r="C40" s="2">
        <v>3068910</v>
      </c>
      <c r="D40" s="2">
        <v>75852</v>
      </c>
      <c r="E40" s="2"/>
      <c r="F40" s="2"/>
      <c r="G40" s="2"/>
      <c r="H40" s="2"/>
      <c r="I40" s="2"/>
      <c r="J40" s="2"/>
      <c r="K40" s="2"/>
      <c r="L40" s="1">
        <f t="shared" si="26"/>
        <v>11156962.000000002</v>
      </c>
      <c r="M40" s="12">
        <f t="shared" si="26"/>
        <v>3068910</v>
      </c>
      <c r="N40" s="13">
        <f>L40+M40</f>
        <v>14225872.000000002</v>
      </c>
      <c r="P40" s="3" t="s">
        <v>13</v>
      </c>
      <c r="Q40" s="2">
        <v>6358</v>
      </c>
      <c r="R40" s="2">
        <v>1189</v>
      </c>
      <c r="S40" s="2">
        <v>252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6610</v>
      </c>
      <c r="AB40" s="12">
        <f t="shared" si="27"/>
        <v>1189</v>
      </c>
      <c r="AC40" s="13">
        <f>AA40+AB40</f>
        <v>7799</v>
      </c>
      <c r="AE40" s="3" t="s">
        <v>13</v>
      </c>
      <c r="AF40" s="2">
        <f t="shared" si="28"/>
        <v>1742.8609625668453</v>
      </c>
      <c r="AG40" s="2">
        <f t="shared" si="28"/>
        <v>2581.0849453322121</v>
      </c>
      <c r="AH40" s="2">
        <f t="shared" si="28"/>
        <v>301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1687.8913767019669</v>
      </c>
      <c r="AQ40" s="16">
        <f t="shared" si="28"/>
        <v>2581.0849453322121</v>
      </c>
      <c r="AR40" s="13">
        <f t="shared" si="28"/>
        <v>1824.0635978971666</v>
      </c>
    </row>
    <row r="41" spans="1:44" ht="15" customHeight="1" thickBot="1" x14ac:dyDescent="0.3">
      <c r="A41" s="3" t="s">
        <v>14</v>
      </c>
      <c r="B41" s="2">
        <v>26899535.000000004</v>
      </c>
      <c r="C41" s="2">
        <v>152646473.00000003</v>
      </c>
      <c r="D41" s="2">
        <v>3690680</v>
      </c>
      <c r="E41" s="2"/>
      <c r="F41" s="2"/>
      <c r="G41" s="2">
        <v>3589400</v>
      </c>
      <c r="H41" s="2"/>
      <c r="I41" s="2">
        <v>4874810</v>
      </c>
      <c r="J41" s="2">
        <v>0</v>
      </c>
      <c r="K41" s="2"/>
      <c r="L41" s="1">
        <f t="shared" si="26"/>
        <v>30590215.000000004</v>
      </c>
      <c r="M41" s="12">
        <f t="shared" si="26"/>
        <v>161110683.00000003</v>
      </c>
      <c r="N41" s="13">
        <f>L41+M41</f>
        <v>191700898.00000003</v>
      </c>
      <c r="P41" s="3" t="s">
        <v>14</v>
      </c>
      <c r="Q41" s="2">
        <v>8986</v>
      </c>
      <c r="R41" s="2">
        <v>25760</v>
      </c>
      <c r="S41" s="2">
        <v>665</v>
      </c>
      <c r="T41" s="2">
        <v>0</v>
      </c>
      <c r="U41" s="2">
        <v>0</v>
      </c>
      <c r="V41" s="2">
        <v>1145</v>
      </c>
      <c r="W41" s="2">
        <v>0</v>
      </c>
      <c r="X41" s="2">
        <v>1352</v>
      </c>
      <c r="Y41" s="2">
        <v>3686</v>
      </c>
      <c r="Z41" s="2">
        <v>0</v>
      </c>
      <c r="AA41" s="1">
        <f t="shared" si="27"/>
        <v>13337</v>
      </c>
      <c r="AB41" s="12">
        <f t="shared" si="27"/>
        <v>28257</v>
      </c>
      <c r="AC41" s="13">
        <f>AA41+AB41</f>
        <v>41594</v>
      </c>
      <c r="AE41" s="3" t="s">
        <v>14</v>
      </c>
      <c r="AF41" s="2">
        <f t="shared" si="28"/>
        <v>2993.4937680836861</v>
      </c>
      <c r="AG41" s="2">
        <f t="shared" si="28"/>
        <v>5925.7171195652181</v>
      </c>
      <c r="AH41" s="2">
        <f t="shared" si="28"/>
        <v>5549.894736842105</v>
      </c>
      <c r="AI41" s="2" t="str">
        <f t="shared" si="28"/>
        <v>N.A.</v>
      </c>
      <c r="AJ41" s="2" t="str">
        <f t="shared" si="28"/>
        <v>N.A.</v>
      </c>
      <c r="AK41" s="2">
        <f t="shared" si="28"/>
        <v>3134.8471615720523</v>
      </c>
      <c r="AL41" s="2" t="str">
        <f t="shared" si="28"/>
        <v>N.A.</v>
      </c>
      <c r="AM41" s="2">
        <f t="shared" si="28"/>
        <v>3605.6286982248521</v>
      </c>
      <c r="AN41" s="2">
        <f t="shared" si="28"/>
        <v>0</v>
      </c>
      <c r="AO41" s="2" t="str">
        <f t="shared" si="28"/>
        <v>N.A.</v>
      </c>
      <c r="AP41" s="15">
        <f t="shared" si="28"/>
        <v>2293.6353752718005</v>
      </c>
      <c r="AQ41" s="16">
        <f t="shared" si="28"/>
        <v>5701.6202356938111</v>
      </c>
      <c r="AR41" s="13">
        <f t="shared" si="28"/>
        <v>4608.8594027984809</v>
      </c>
    </row>
    <row r="42" spans="1:44" ht="15" customHeight="1" thickBot="1" x14ac:dyDescent="0.3">
      <c r="A42" s="3" t="s">
        <v>15</v>
      </c>
      <c r="B42" s="2"/>
      <c r="C42" s="2">
        <v>705200</v>
      </c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6"/>
        <v>0</v>
      </c>
      <c r="M42" s="12">
        <f t="shared" si="26"/>
        <v>705200</v>
      </c>
      <c r="N42" s="13">
        <f>L42+M42</f>
        <v>705200</v>
      </c>
      <c r="P42" s="3" t="s">
        <v>15</v>
      </c>
      <c r="Q42" s="2">
        <v>0</v>
      </c>
      <c r="R42" s="2">
        <v>82</v>
      </c>
      <c r="S42" s="2">
        <v>0</v>
      </c>
      <c r="T42" s="2">
        <v>0</v>
      </c>
      <c r="U42" s="2">
        <v>0</v>
      </c>
      <c r="V42" s="2">
        <v>0</v>
      </c>
      <c r="W42" s="2">
        <v>85</v>
      </c>
      <c r="X42" s="2">
        <v>0</v>
      </c>
      <c r="Y42" s="2">
        <v>686</v>
      </c>
      <c r="Z42" s="2">
        <v>0</v>
      </c>
      <c r="AA42" s="1">
        <f t="shared" si="27"/>
        <v>771</v>
      </c>
      <c r="AB42" s="12">
        <f t="shared" si="27"/>
        <v>82</v>
      </c>
      <c r="AC42" s="13">
        <f>AA42+AB42</f>
        <v>853</v>
      </c>
      <c r="AE42" s="3" t="s">
        <v>15</v>
      </c>
      <c r="AF42" s="2" t="str">
        <f t="shared" si="28"/>
        <v>N.A.</v>
      </c>
      <c r="AG42" s="2">
        <f t="shared" si="28"/>
        <v>8600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0</v>
      </c>
      <c r="AQ42" s="16">
        <f t="shared" si="28"/>
        <v>8600</v>
      </c>
      <c r="AR42" s="13">
        <f t="shared" si="28"/>
        <v>826.72919109026964</v>
      </c>
    </row>
    <row r="43" spans="1:44" ht="15" customHeight="1" thickBot="1" x14ac:dyDescent="0.3">
      <c r="A43" s="4" t="s">
        <v>16</v>
      </c>
      <c r="B43" s="2">
        <f t="shared" ref="B43:K43" si="29">SUM(B39:B42)</f>
        <v>43350555</v>
      </c>
      <c r="C43" s="2">
        <f t="shared" si="29"/>
        <v>156420583.00000003</v>
      </c>
      <c r="D43" s="2">
        <f t="shared" si="29"/>
        <v>3766532</v>
      </c>
      <c r="E43" s="2">
        <f t="shared" si="29"/>
        <v>0</v>
      </c>
      <c r="F43" s="2">
        <f t="shared" si="29"/>
        <v>5281284</v>
      </c>
      <c r="G43" s="2">
        <f t="shared" si="29"/>
        <v>3589400</v>
      </c>
      <c r="H43" s="2">
        <f t="shared" si="29"/>
        <v>16100812.999999998</v>
      </c>
      <c r="I43" s="2">
        <f t="shared" si="29"/>
        <v>4874810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68499184</v>
      </c>
      <c r="M43" s="12">
        <f t="shared" ref="M43" si="31">C43+E43+G43+I43+K43</f>
        <v>164884793.00000003</v>
      </c>
      <c r="N43" s="18">
        <f>L43+M43</f>
        <v>233383977.00000003</v>
      </c>
      <c r="P43" s="4" t="s">
        <v>16</v>
      </c>
      <c r="Q43" s="2">
        <f t="shared" ref="Q43:Z43" si="32">SUM(Q39:Q42)</f>
        <v>17910</v>
      </c>
      <c r="R43" s="2">
        <f t="shared" si="32"/>
        <v>27031</v>
      </c>
      <c r="S43" s="2">
        <f t="shared" si="32"/>
        <v>917</v>
      </c>
      <c r="T43" s="2">
        <f t="shared" si="32"/>
        <v>0</v>
      </c>
      <c r="U43" s="2">
        <f t="shared" si="32"/>
        <v>804</v>
      </c>
      <c r="V43" s="2">
        <f t="shared" si="32"/>
        <v>1145</v>
      </c>
      <c r="W43" s="2">
        <f t="shared" si="32"/>
        <v>12018</v>
      </c>
      <c r="X43" s="2">
        <f t="shared" si="32"/>
        <v>1352</v>
      </c>
      <c r="Y43" s="2">
        <f t="shared" si="32"/>
        <v>5046</v>
      </c>
      <c r="Z43" s="2">
        <f t="shared" si="32"/>
        <v>0</v>
      </c>
      <c r="AA43" s="1">
        <f t="shared" ref="AA43" si="33">Q43+S43+U43+W43+Y43</f>
        <v>36695</v>
      </c>
      <c r="AB43" s="12">
        <f t="shared" ref="AB43" si="34">R43+T43+V43+X43+Z43</f>
        <v>29528</v>
      </c>
      <c r="AC43" s="18">
        <f>AA43+AB43</f>
        <v>66223</v>
      </c>
      <c r="AE43" s="4" t="s">
        <v>16</v>
      </c>
      <c r="AF43" s="2">
        <f t="shared" ref="AF43:AO43" si="35">IFERROR(B43/Q43, "N.A.")</f>
        <v>2420.4664991624791</v>
      </c>
      <c r="AG43" s="2">
        <f t="shared" si="35"/>
        <v>5786.7109244941003</v>
      </c>
      <c r="AH43" s="2">
        <f t="shared" si="35"/>
        <v>4107.4503816793895</v>
      </c>
      <c r="AI43" s="2" t="str">
        <f t="shared" si="35"/>
        <v>N.A.</v>
      </c>
      <c r="AJ43" s="2">
        <f t="shared" si="35"/>
        <v>6568.7611940298511</v>
      </c>
      <c r="AK43" s="2">
        <f t="shared" si="35"/>
        <v>3134.8471615720523</v>
      </c>
      <c r="AL43" s="2">
        <f t="shared" si="35"/>
        <v>1339.7248294225328</v>
      </c>
      <c r="AM43" s="2">
        <f t="shared" si="35"/>
        <v>3605.6286982248521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1866.7171004224008</v>
      </c>
      <c r="AQ43" s="16">
        <f t="shared" ref="AQ43" si="37">IFERROR(M43/AB43, "N.A.")</f>
        <v>5584.0149349769717</v>
      </c>
      <c r="AR43" s="13">
        <f t="shared" ref="AR43" si="38">IFERROR(N43/AC43, "N.A.")</f>
        <v>3524.21329447473</v>
      </c>
    </row>
    <row r="44" spans="1:44" ht="15" customHeight="1" thickBot="1" x14ac:dyDescent="0.3">
      <c r="A44" s="5" t="s">
        <v>0</v>
      </c>
      <c r="B44" s="48">
        <f>B43+C43</f>
        <v>199771138.00000003</v>
      </c>
      <c r="C44" s="49"/>
      <c r="D44" s="48">
        <f>D43+E43</f>
        <v>3766532</v>
      </c>
      <c r="E44" s="49"/>
      <c r="F44" s="48">
        <f>F43+G43</f>
        <v>8870684</v>
      </c>
      <c r="G44" s="49"/>
      <c r="H44" s="48">
        <f>H43+I43</f>
        <v>20975623</v>
      </c>
      <c r="I44" s="49"/>
      <c r="J44" s="48">
        <f>J43+K43</f>
        <v>0</v>
      </c>
      <c r="K44" s="49"/>
      <c r="L44" s="48">
        <f>L43+M43</f>
        <v>233383977.00000003</v>
      </c>
      <c r="M44" s="50"/>
      <c r="N44" s="19">
        <f>B44+D44+F44+H44+J44</f>
        <v>233383977.00000003</v>
      </c>
      <c r="P44" s="5" t="s">
        <v>0</v>
      </c>
      <c r="Q44" s="48">
        <f>Q43+R43</f>
        <v>44941</v>
      </c>
      <c r="R44" s="49"/>
      <c r="S44" s="48">
        <f>S43+T43</f>
        <v>917</v>
      </c>
      <c r="T44" s="49"/>
      <c r="U44" s="48">
        <f>U43+V43</f>
        <v>1949</v>
      </c>
      <c r="V44" s="49"/>
      <c r="W44" s="48">
        <f>W43+X43</f>
        <v>13370</v>
      </c>
      <c r="X44" s="49"/>
      <c r="Y44" s="48">
        <f>Y43+Z43</f>
        <v>5046</v>
      </c>
      <c r="Z44" s="49"/>
      <c r="AA44" s="48">
        <f>AA43+AB43</f>
        <v>66223</v>
      </c>
      <c r="AB44" s="50"/>
      <c r="AC44" s="19">
        <f>Q44+S44+U44+W44+Y44</f>
        <v>66223</v>
      </c>
      <c r="AE44" s="5" t="s">
        <v>0</v>
      </c>
      <c r="AF44" s="28">
        <f>IFERROR(B44/Q44,"N.A.")</f>
        <v>4445.1867559689381</v>
      </c>
      <c r="AG44" s="29"/>
      <c r="AH44" s="28">
        <f>IFERROR(D44/S44,"N.A.")</f>
        <v>4107.4503816793895</v>
      </c>
      <c r="AI44" s="29"/>
      <c r="AJ44" s="28">
        <f>IFERROR(F44/U44,"N.A.")</f>
        <v>4551.4027706516163</v>
      </c>
      <c r="AK44" s="29"/>
      <c r="AL44" s="28">
        <f>IFERROR(H44/W44,"N.A.")</f>
        <v>1568.8573672400898</v>
      </c>
      <c r="AM44" s="29"/>
      <c r="AN44" s="28">
        <f>IFERROR(J44/Y44,"N.A.")</f>
        <v>0</v>
      </c>
      <c r="AO44" s="29"/>
      <c r="AP44" s="28">
        <f>IFERROR(L44/AA44,"N.A.")</f>
        <v>3524.21329447473</v>
      </c>
      <c r="AQ44" s="29"/>
      <c r="AR44" s="17">
        <f>IFERROR(N44/AC44, "N.A.")</f>
        <v>3524.21329447473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139229944.00000003</v>
      </c>
      <c r="C15" s="2"/>
      <c r="D15" s="2">
        <v>53130628.000000007</v>
      </c>
      <c r="E15" s="2"/>
      <c r="F15" s="2">
        <v>57413524.999999993</v>
      </c>
      <c r="G15" s="2"/>
      <c r="H15" s="2">
        <v>149187855.00000015</v>
      </c>
      <c r="I15" s="2"/>
      <c r="J15" s="2">
        <v>0</v>
      </c>
      <c r="K15" s="2"/>
      <c r="L15" s="1">
        <f t="shared" ref="L15:M18" si="0">B15+D15+F15+H15+J15</f>
        <v>398961952.00000018</v>
      </c>
      <c r="M15" s="12">
        <f t="shared" si="0"/>
        <v>0</v>
      </c>
      <c r="N15" s="13">
        <f>L15+M15</f>
        <v>398961952.00000018</v>
      </c>
      <c r="P15" s="3" t="s">
        <v>12</v>
      </c>
      <c r="Q15" s="2">
        <v>25283</v>
      </c>
      <c r="R15" s="2">
        <v>0</v>
      </c>
      <c r="S15" s="2">
        <v>8896</v>
      </c>
      <c r="T15" s="2">
        <v>0</v>
      </c>
      <c r="U15" s="2">
        <v>7318</v>
      </c>
      <c r="V15" s="2">
        <v>0</v>
      </c>
      <c r="W15" s="2">
        <v>31871</v>
      </c>
      <c r="X15" s="2">
        <v>0</v>
      </c>
      <c r="Y15" s="2">
        <v>3846</v>
      </c>
      <c r="Z15" s="2">
        <v>0</v>
      </c>
      <c r="AA15" s="1">
        <f t="shared" ref="AA15:AB18" si="1">Q15+S15+U15+W15+Y15</f>
        <v>77214</v>
      </c>
      <c r="AB15" s="12">
        <f t="shared" si="1"/>
        <v>0</v>
      </c>
      <c r="AC15" s="13">
        <f>AA15+AB15</f>
        <v>77214</v>
      </c>
      <c r="AE15" s="3" t="s">
        <v>12</v>
      </c>
      <c r="AF15" s="2">
        <f t="shared" ref="AF15:AR18" si="2">IFERROR(B15/Q15, "N.A.")</f>
        <v>5506.8601036269438</v>
      </c>
      <c r="AG15" s="2" t="str">
        <f t="shared" si="2"/>
        <v>N.A.</v>
      </c>
      <c r="AH15" s="2">
        <f t="shared" si="2"/>
        <v>5972.4177158273387</v>
      </c>
      <c r="AI15" s="2" t="str">
        <f t="shared" si="2"/>
        <v>N.A.</v>
      </c>
      <c r="AJ15" s="2">
        <f t="shared" si="2"/>
        <v>7845.5213172998074</v>
      </c>
      <c r="AK15" s="2" t="str">
        <f t="shared" si="2"/>
        <v>N.A.</v>
      </c>
      <c r="AL15" s="2">
        <f t="shared" si="2"/>
        <v>4680.9907125600121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5166.9639184603848</v>
      </c>
      <c r="AQ15" s="16" t="str">
        <f t="shared" si="2"/>
        <v>N.A.</v>
      </c>
      <c r="AR15" s="13">
        <f t="shared" si="2"/>
        <v>5166.9639184603848</v>
      </c>
    </row>
    <row r="16" spans="1:44" ht="15" customHeight="1" thickBot="1" x14ac:dyDescent="0.3">
      <c r="A16" s="3" t="s">
        <v>13</v>
      </c>
      <c r="B16" s="2">
        <v>35769628.999999993</v>
      </c>
      <c r="C16" s="2">
        <v>2456590</v>
      </c>
      <c r="D16" s="2">
        <v>0</v>
      </c>
      <c r="E16" s="2"/>
      <c r="F16" s="2"/>
      <c r="G16" s="2"/>
      <c r="H16" s="2"/>
      <c r="I16" s="2"/>
      <c r="J16" s="2"/>
      <c r="K16" s="2"/>
      <c r="L16" s="1">
        <f t="shared" si="0"/>
        <v>35769628.999999993</v>
      </c>
      <c r="M16" s="12">
        <f t="shared" si="0"/>
        <v>2456590</v>
      </c>
      <c r="N16" s="13">
        <f>L16+M16</f>
        <v>38226218.999999993</v>
      </c>
      <c r="P16" s="3" t="s">
        <v>13</v>
      </c>
      <c r="Q16" s="2">
        <v>10696</v>
      </c>
      <c r="R16" s="2">
        <v>682</v>
      </c>
      <c r="S16" s="2">
        <v>108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10804</v>
      </c>
      <c r="AB16" s="12">
        <f t="shared" si="1"/>
        <v>682</v>
      </c>
      <c r="AC16" s="13">
        <f>AA16+AB16</f>
        <v>11486</v>
      </c>
      <c r="AE16" s="3" t="s">
        <v>13</v>
      </c>
      <c r="AF16" s="2">
        <f t="shared" si="2"/>
        <v>3344.2061518324599</v>
      </c>
      <c r="AG16" s="2">
        <f t="shared" si="2"/>
        <v>3602.0381231671554</v>
      </c>
      <c r="AH16" s="2">
        <f t="shared" si="2"/>
        <v>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3310.7764716771558</v>
      </c>
      <c r="AQ16" s="16">
        <f t="shared" si="2"/>
        <v>3602.0381231671554</v>
      </c>
      <c r="AR16" s="13">
        <f t="shared" si="2"/>
        <v>3328.0706076963252</v>
      </c>
    </row>
    <row r="17" spans="1:44" ht="15" customHeight="1" thickBot="1" x14ac:dyDescent="0.3">
      <c r="A17" s="3" t="s">
        <v>14</v>
      </c>
      <c r="B17" s="2">
        <v>221687995.99999988</v>
      </c>
      <c r="C17" s="2">
        <v>962362877.99999928</v>
      </c>
      <c r="D17" s="2">
        <v>61816870.000000007</v>
      </c>
      <c r="E17" s="2">
        <v>27402920</v>
      </c>
      <c r="F17" s="2"/>
      <c r="G17" s="2">
        <v>154618175.00000003</v>
      </c>
      <c r="H17" s="2"/>
      <c r="I17" s="2">
        <v>54075827</v>
      </c>
      <c r="J17" s="2">
        <v>0</v>
      </c>
      <c r="K17" s="2"/>
      <c r="L17" s="1">
        <f t="shared" si="0"/>
        <v>283504865.99999988</v>
      </c>
      <c r="M17" s="12">
        <f t="shared" si="0"/>
        <v>1198459799.9999993</v>
      </c>
      <c r="N17" s="13">
        <f>L17+M17</f>
        <v>1481964665.999999</v>
      </c>
      <c r="P17" s="3" t="s">
        <v>14</v>
      </c>
      <c r="Q17" s="2">
        <v>41124</v>
      </c>
      <c r="R17" s="2">
        <v>150947</v>
      </c>
      <c r="S17" s="2">
        <v>8249</v>
      </c>
      <c r="T17" s="2">
        <v>2792</v>
      </c>
      <c r="U17" s="2">
        <v>0</v>
      </c>
      <c r="V17" s="2">
        <v>12820</v>
      </c>
      <c r="W17" s="2">
        <v>0</v>
      </c>
      <c r="X17" s="2">
        <v>7983</v>
      </c>
      <c r="Y17" s="2">
        <v>6893</v>
      </c>
      <c r="Z17" s="2">
        <v>0</v>
      </c>
      <c r="AA17" s="1">
        <f t="shared" si="1"/>
        <v>56266</v>
      </c>
      <c r="AB17" s="12">
        <f t="shared" si="1"/>
        <v>174542</v>
      </c>
      <c r="AC17" s="13">
        <f>AA17+AB17</f>
        <v>230808</v>
      </c>
      <c r="AE17" s="3" t="s">
        <v>14</v>
      </c>
      <c r="AF17" s="2">
        <f t="shared" si="2"/>
        <v>5390.7206497422403</v>
      </c>
      <c r="AG17" s="2">
        <f t="shared" si="2"/>
        <v>6375.5018516432874</v>
      </c>
      <c r="AH17" s="2">
        <f t="shared" si="2"/>
        <v>7493.8622863377386</v>
      </c>
      <c r="AI17" s="2">
        <f t="shared" si="2"/>
        <v>9814.7994269340979</v>
      </c>
      <c r="AJ17" s="2" t="str">
        <f t="shared" si="2"/>
        <v>N.A.</v>
      </c>
      <c r="AK17" s="2">
        <f t="shared" si="2"/>
        <v>12060.700078003123</v>
      </c>
      <c r="AL17" s="2" t="str">
        <f t="shared" si="2"/>
        <v>N.A.</v>
      </c>
      <c r="AM17" s="2">
        <f t="shared" si="2"/>
        <v>6773.8728548164854</v>
      </c>
      <c r="AN17" s="2">
        <f t="shared" si="2"/>
        <v>0</v>
      </c>
      <c r="AO17" s="2" t="str">
        <f t="shared" si="2"/>
        <v>N.A.</v>
      </c>
      <c r="AP17" s="15">
        <f t="shared" si="2"/>
        <v>5038.6532897309189</v>
      </c>
      <c r="AQ17" s="16">
        <f t="shared" si="2"/>
        <v>6866.3118332550293</v>
      </c>
      <c r="AR17" s="13">
        <f t="shared" si="2"/>
        <v>6420.7681969429095</v>
      </c>
    </row>
    <row r="18" spans="1:44" ht="15" customHeight="1" thickBot="1" x14ac:dyDescent="0.3">
      <c r="A18" s="3" t="s">
        <v>15</v>
      </c>
      <c r="B18" s="2">
        <v>1790520</v>
      </c>
      <c r="C18" s="2"/>
      <c r="D18" s="2"/>
      <c r="E18" s="2"/>
      <c r="F18" s="2"/>
      <c r="G18" s="2">
        <v>533200</v>
      </c>
      <c r="H18" s="2">
        <v>1172610.0000000002</v>
      </c>
      <c r="I18" s="2"/>
      <c r="J18" s="2">
        <v>0</v>
      </c>
      <c r="K18" s="2"/>
      <c r="L18" s="1">
        <f t="shared" si="0"/>
        <v>2963130</v>
      </c>
      <c r="M18" s="12">
        <f t="shared" si="0"/>
        <v>533200</v>
      </c>
      <c r="N18" s="13">
        <f>L18+M18</f>
        <v>3496330</v>
      </c>
      <c r="P18" s="3" t="s">
        <v>15</v>
      </c>
      <c r="Q18" s="2">
        <v>283</v>
      </c>
      <c r="R18" s="2">
        <v>0</v>
      </c>
      <c r="S18" s="2">
        <v>0</v>
      </c>
      <c r="T18" s="2">
        <v>0</v>
      </c>
      <c r="U18" s="2">
        <v>0</v>
      </c>
      <c r="V18" s="2">
        <v>62</v>
      </c>
      <c r="W18" s="2">
        <v>355</v>
      </c>
      <c r="X18" s="2">
        <v>0</v>
      </c>
      <c r="Y18" s="2">
        <v>58</v>
      </c>
      <c r="Z18" s="2">
        <v>0</v>
      </c>
      <c r="AA18" s="1">
        <f t="shared" si="1"/>
        <v>696</v>
      </c>
      <c r="AB18" s="12">
        <f t="shared" si="1"/>
        <v>62</v>
      </c>
      <c r="AC18" s="18">
        <f>AA18+AB18</f>
        <v>758</v>
      </c>
      <c r="AE18" s="3" t="s">
        <v>15</v>
      </c>
      <c r="AF18" s="2">
        <f t="shared" si="2"/>
        <v>6326.9257950530036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8600</v>
      </c>
      <c r="AL18" s="2">
        <f t="shared" si="2"/>
        <v>3303.1267605633811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4257.3706896551721</v>
      </c>
      <c r="AQ18" s="16">
        <f t="shared" si="2"/>
        <v>8600</v>
      </c>
      <c r="AR18" s="13">
        <f t="shared" si="2"/>
        <v>4612.5725593667548</v>
      </c>
    </row>
    <row r="19" spans="1:44" ht="15" customHeight="1" thickBot="1" x14ac:dyDescent="0.3">
      <c r="A19" s="4" t="s">
        <v>16</v>
      </c>
      <c r="B19" s="2">
        <f t="shared" ref="B19:K19" si="3">SUM(B15:B18)</f>
        <v>398478088.99999988</v>
      </c>
      <c r="C19" s="2">
        <f t="shared" si="3"/>
        <v>964819467.99999928</v>
      </c>
      <c r="D19" s="2">
        <f t="shared" si="3"/>
        <v>114947498.00000001</v>
      </c>
      <c r="E19" s="2">
        <f t="shared" si="3"/>
        <v>27402920</v>
      </c>
      <c r="F19" s="2">
        <f t="shared" si="3"/>
        <v>57413524.999999993</v>
      </c>
      <c r="G19" s="2">
        <f t="shared" si="3"/>
        <v>155151375.00000003</v>
      </c>
      <c r="H19" s="2">
        <f t="shared" si="3"/>
        <v>150360465.00000015</v>
      </c>
      <c r="I19" s="2">
        <f t="shared" si="3"/>
        <v>54075827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721199577</v>
      </c>
      <c r="M19" s="12">
        <f t="shared" ref="M19" si="5">C19+E19+G19+I19+K19</f>
        <v>1201449589.9999993</v>
      </c>
      <c r="N19" s="18">
        <f>L19+M19</f>
        <v>1922649166.9999993</v>
      </c>
      <c r="P19" s="4" t="s">
        <v>16</v>
      </c>
      <c r="Q19" s="2">
        <f t="shared" ref="Q19:Z19" si="6">SUM(Q15:Q18)</f>
        <v>77386</v>
      </c>
      <c r="R19" s="2">
        <f t="shared" si="6"/>
        <v>151629</v>
      </c>
      <c r="S19" s="2">
        <f t="shared" si="6"/>
        <v>17253</v>
      </c>
      <c r="T19" s="2">
        <f t="shared" si="6"/>
        <v>2792</v>
      </c>
      <c r="U19" s="2">
        <f t="shared" si="6"/>
        <v>7318</v>
      </c>
      <c r="V19" s="2">
        <f t="shared" si="6"/>
        <v>12882</v>
      </c>
      <c r="W19" s="2">
        <f t="shared" si="6"/>
        <v>32226</v>
      </c>
      <c r="X19" s="2">
        <f t="shared" si="6"/>
        <v>7983</v>
      </c>
      <c r="Y19" s="2">
        <f t="shared" si="6"/>
        <v>10797</v>
      </c>
      <c r="Z19" s="2">
        <f t="shared" si="6"/>
        <v>0</v>
      </c>
      <c r="AA19" s="1">
        <f t="shared" ref="AA19" si="7">Q19+S19+U19+W19+Y19</f>
        <v>144980</v>
      </c>
      <c r="AB19" s="12">
        <f t="shared" ref="AB19" si="8">R19+T19+V19+X19+Z19</f>
        <v>175286</v>
      </c>
      <c r="AC19" s="13">
        <f>AA19+AB19</f>
        <v>320266</v>
      </c>
      <c r="AE19" s="4" t="s">
        <v>16</v>
      </c>
      <c r="AF19" s="2">
        <f t="shared" ref="AF19:AO19" si="9">IFERROR(B19/Q19, "N.A.")</f>
        <v>5149.2271082624748</v>
      </c>
      <c r="AG19" s="2">
        <f t="shared" si="9"/>
        <v>6363.0273100792019</v>
      </c>
      <c r="AH19" s="2">
        <f t="shared" si="9"/>
        <v>6662.4643830058549</v>
      </c>
      <c r="AI19" s="2">
        <f t="shared" si="9"/>
        <v>9814.7994269340979</v>
      </c>
      <c r="AJ19" s="2">
        <f t="shared" si="9"/>
        <v>7845.5213172998074</v>
      </c>
      <c r="AK19" s="2">
        <f t="shared" si="9"/>
        <v>12044.044014904521</v>
      </c>
      <c r="AL19" s="2">
        <f t="shared" si="9"/>
        <v>4665.8122323589696</v>
      </c>
      <c r="AM19" s="2">
        <f t="shared" si="9"/>
        <v>6773.8728548164854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4974.4763208718441</v>
      </c>
      <c r="AQ19" s="16">
        <f t="shared" ref="AQ19" si="11">IFERROR(M19/AB19, "N.A.")</f>
        <v>6854.2244674417771</v>
      </c>
      <c r="AR19" s="13">
        <f t="shared" ref="AR19" si="12">IFERROR(N19/AC19, "N.A.")</f>
        <v>6003.2884133813741</v>
      </c>
    </row>
    <row r="20" spans="1:44" ht="15" customHeight="1" thickBot="1" x14ac:dyDescent="0.3">
      <c r="A20" s="5" t="s">
        <v>0</v>
      </c>
      <c r="B20" s="48">
        <f>B19+C19</f>
        <v>1363297556.999999</v>
      </c>
      <c r="C20" s="49"/>
      <c r="D20" s="48">
        <f>D19+E19</f>
        <v>142350418</v>
      </c>
      <c r="E20" s="49"/>
      <c r="F20" s="48">
        <f>F19+G19</f>
        <v>212564900.00000003</v>
      </c>
      <c r="G20" s="49"/>
      <c r="H20" s="48">
        <f>H19+I19</f>
        <v>204436292.00000015</v>
      </c>
      <c r="I20" s="49"/>
      <c r="J20" s="48">
        <f>J19+K19</f>
        <v>0</v>
      </c>
      <c r="K20" s="49"/>
      <c r="L20" s="48">
        <f>L19+M19</f>
        <v>1922649166.9999993</v>
      </c>
      <c r="M20" s="50"/>
      <c r="N20" s="19">
        <f>B20+D20+F20+H20+J20</f>
        <v>1922649166.9999993</v>
      </c>
      <c r="P20" s="5" t="s">
        <v>0</v>
      </c>
      <c r="Q20" s="48">
        <f>Q19+R19</f>
        <v>229015</v>
      </c>
      <c r="R20" s="49"/>
      <c r="S20" s="48">
        <f>S19+T19</f>
        <v>20045</v>
      </c>
      <c r="T20" s="49"/>
      <c r="U20" s="48">
        <f>U19+V19</f>
        <v>20200</v>
      </c>
      <c r="V20" s="49"/>
      <c r="W20" s="48">
        <f>W19+X19</f>
        <v>40209</v>
      </c>
      <c r="X20" s="49"/>
      <c r="Y20" s="48">
        <f>Y19+Z19</f>
        <v>10797</v>
      </c>
      <c r="Z20" s="49"/>
      <c r="AA20" s="48">
        <f>AA19+AB19</f>
        <v>320266</v>
      </c>
      <c r="AB20" s="49"/>
      <c r="AC20" s="20">
        <f>Q20+S20+U20+W20+Y20</f>
        <v>320266</v>
      </c>
      <c r="AE20" s="5" t="s">
        <v>0</v>
      </c>
      <c r="AF20" s="28">
        <f>IFERROR(B20/Q20,"N.A.")</f>
        <v>5952.8745147697709</v>
      </c>
      <c r="AG20" s="29"/>
      <c r="AH20" s="28">
        <f>IFERROR(D20/S20,"N.A.")</f>
        <v>7101.5424295335497</v>
      </c>
      <c r="AI20" s="29"/>
      <c r="AJ20" s="28">
        <f>IFERROR(F20/U20,"N.A.")</f>
        <v>10523.01485148515</v>
      </c>
      <c r="AK20" s="29"/>
      <c r="AL20" s="28">
        <f>IFERROR(H20/W20,"N.A.")</f>
        <v>5084.3416150613084</v>
      </c>
      <c r="AM20" s="29"/>
      <c r="AN20" s="28">
        <f>IFERROR(J20/Y20,"N.A.")</f>
        <v>0</v>
      </c>
      <c r="AO20" s="29"/>
      <c r="AP20" s="28">
        <f>IFERROR(L20/AA20,"N.A.")</f>
        <v>6003.2884133813741</v>
      </c>
      <c r="AQ20" s="29"/>
      <c r="AR20" s="17">
        <f>IFERROR(N20/AC20, "N.A.")</f>
        <v>6003.2884133813741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126734588.9999999</v>
      </c>
      <c r="C27" s="2"/>
      <c r="D27" s="2">
        <v>51627073</v>
      </c>
      <c r="E27" s="2"/>
      <c r="F27" s="2">
        <v>47947389.999999993</v>
      </c>
      <c r="G27" s="2"/>
      <c r="H27" s="2">
        <v>94521659.99999997</v>
      </c>
      <c r="I27" s="2"/>
      <c r="J27" s="2">
        <v>0</v>
      </c>
      <c r="K27" s="2"/>
      <c r="L27" s="1">
        <f t="shared" ref="L27:M30" si="13">B27+D27+F27+H27+J27</f>
        <v>320830711.99999988</v>
      </c>
      <c r="M27" s="12">
        <f t="shared" si="13"/>
        <v>0</v>
      </c>
      <c r="N27" s="13">
        <f>L27+M27</f>
        <v>320830711.99999988</v>
      </c>
      <c r="P27" s="3" t="s">
        <v>12</v>
      </c>
      <c r="Q27" s="2">
        <v>21664</v>
      </c>
      <c r="R27" s="2">
        <v>0</v>
      </c>
      <c r="S27" s="2">
        <v>8419</v>
      </c>
      <c r="T27" s="2">
        <v>0</v>
      </c>
      <c r="U27" s="2">
        <v>5952</v>
      </c>
      <c r="V27" s="2">
        <v>0</v>
      </c>
      <c r="W27" s="2">
        <v>15362</v>
      </c>
      <c r="X27" s="2">
        <v>0</v>
      </c>
      <c r="Y27" s="2">
        <v>1354</v>
      </c>
      <c r="Z27" s="2">
        <v>0</v>
      </c>
      <c r="AA27" s="1">
        <f t="shared" ref="AA27:AB30" si="14">Q27+S27+U27+W27+Y27</f>
        <v>52751</v>
      </c>
      <c r="AB27" s="12">
        <f t="shared" si="14"/>
        <v>0</v>
      </c>
      <c r="AC27" s="13">
        <f>AA27+AB27</f>
        <v>52751</v>
      </c>
      <c r="AE27" s="3" t="s">
        <v>12</v>
      </c>
      <c r="AF27" s="2">
        <f t="shared" ref="AF27:AR30" si="15">IFERROR(B27/Q27, "N.A.")</f>
        <v>5850.0087241506599</v>
      </c>
      <c r="AG27" s="2" t="str">
        <f t="shared" si="15"/>
        <v>N.A.</v>
      </c>
      <c r="AH27" s="2">
        <f t="shared" si="15"/>
        <v>6132.2096448509328</v>
      </c>
      <c r="AI27" s="2" t="str">
        <f t="shared" si="15"/>
        <v>N.A.</v>
      </c>
      <c r="AJ27" s="2">
        <f t="shared" si="15"/>
        <v>8055.6770833333321</v>
      </c>
      <c r="AK27" s="2" t="str">
        <f t="shared" si="15"/>
        <v>N.A.</v>
      </c>
      <c r="AL27" s="2">
        <f t="shared" si="15"/>
        <v>6152.9527405285753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6081.983507421658</v>
      </c>
      <c r="AQ27" s="16" t="str">
        <f t="shared" si="15"/>
        <v>N.A.</v>
      </c>
      <c r="AR27" s="13">
        <f t="shared" si="15"/>
        <v>6081.983507421658</v>
      </c>
    </row>
    <row r="28" spans="1:44" ht="15" customHeight="1" thickBot="1" x14ac:dyDescent="0.3">
      <c r="A28" s="3" t="s">
        <v>13</v>
      </c>
      <c r="B28" s="2">
        <v>7322780</v>
      </c>
      <c r="C28" s="2">
        <v>417960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7322780</v>
      </c>
      <c r="M28" s="12">
        <f t="shared" si="13"/>
        <v>417960</v>
      </c>
      <c r="N28" s="13">
        <f>L28+M28</f>
        <v>7740740</v>
      </c>
      <c r="P28" s="3" t="s">
        <v>13</v>
      </c>
      <c r="Q28" s="2">
        <v>1373</v>
      </c>
      <c r="R28" s="2">
        <v>81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1373</v>
      </c>
      <c r="AB28" s="12">
        <f t="shared" si="14"/>
        <v>81</v>
      </c>
      <c r="AC28" s="13">
        <f>AA28+AB28</f>
        <v>1454</v>
      </c>
      <c r="AE28" s="3" t="s">
        <v>13</v>
      </c>
      <c r="AF28" s="2">
        <f t="shared" si="15"/>
        <v>5333.4158776402037</v>
      </c>
      <c r="AG28" s="2">
        <f t="shared" si="15"/>
        <v>5160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5333.4158776402037</v>
      </c>
      <c r="AQ28" s="16">
        <f t="shared" si="15"/>
        <v>5160</v>
      </c>
      <c r="AR28" s="13">
        <f t="shared" si="15"/>
        <v>5323.755158184319</v>
      </c>
    </row>
    <row r="29" spans="1:44" ht="15" customHeight="1" thickBot="1" x14ac:dyDescent="0.3">
      <c r="A29" s="3" t="s">
        <v>14</v>
      </c>
      <c r="B29" s="2">
        <v>159750986.00000006</v>
      </c>
      <c r="C29" s="2">
        <v>661596919</v>
      </c>
      <c r="D29" s="2">
        <v>36229065.000000015</v>
      </c>
      <c r="E29" s="2">
        <v>18300400</v>
      </c>
      <c r="F29" s="2"/>
      <c r="G29" s="2">
        <v>133429225.00000001</v>
      </c>
      <c r="H29" s="2"/>
      <c r="I29" s="2">
        <v>41319530.000000015</v>
      </c>
      <c r="J29" s="2">
        <v>0</v>
      </c>
      <c r="K29" s="2"/>
      <c r="L29" s="1">
        <f t="shared" si="13"/>
        <v>195980051.00000006</v>
      </c>
      <c r="M29" s="12">
        <f t="shared" si="13"/>
        <v>854646074</v>
      </c>
      <c r="N29" s="13">
        <f>L29+M29</f>
        <v>1050626125</v>
      </c>
      <c r="P29" s="3" t="s">
        <v>14</v>
      </c>
      <c r="Q29" s="2">
        <v>25653</v>
      </c>
      <c r="R29" s="2">
        <v>95548</v>
      </c>
      <c r="S29" s="2">
        <v>5641</v>
      </c>
      <c r="T29" s="2">
        <v>1678</v>
      </c>
      <c r="U29" s="2">
        <v>0</v>
      </c>
      <c r="V29" s="2">
        <v>9839</v>
      </c>
      <c r="W29" s="2">
        <v>0</v>
      </c>
      <c r="X29" s="2">
        <v>4837</v>
      </c>
      <c r="Y29" s="2">
        <v>2332</v>
      </c>
      <c r="Z29" s="2">
        <v>0</v>
      </c>
      <c r="AA29" s="1">
        <f t="shared" si="14"/>
        <v>33626</v>
      </c>
      <c r="AB29" s="12">
        <f t="shared" si="14"/>
        <v>111902</v>
      </c>
      <c r="AC29" s="13">
        <f>AA29+AB29</f>
        <v>145528</v>
      </c>
      <c r="AE29" s="3" t="s">
        <v>14</v>
      </c>
      <c r="AF29" s="2">
        <f t="shared" si="15"/>
        <v>6227.3802674151193</v>
      </c>
      <c r="AG29" s="2">
        <f t="shared" si="15"/>
        <v>6924.2361849541594</v>
      </c>
      <c r="AH29" s="2">
        <f t="shared" si="15"/>
        <v>6422.4543520652396</v>
      </c>
      <c r="AI29" s="2">
        <f t="shared" si="15"/>
        <v>10906.078665077473</v>
      </c>
      <c r="AJ29" s="2" t="str">
        <f t="shared" si="15"/>
        <v>N.A.</v>
      </c>
      <c r="AK29" s="2">
        <f t="shared" si="15"/>
        <v>13561.258766134772</v>
      </c>
      <c r="AL29" s="2" t="str">
        <f t="shared" si="15"/>
        <v>N.A.</v>
      </c>
      <c r="AM29" s="2">
        <f t="shared" si="15"/>
        <v>8542.3878437047788</v>
      </c>
      <c r="AN29" s="2">
        <f t="shared" si="15"/>
        <v>0</v>
      </c>
      <c r="AO29" s="2" t="str">
        <f t="shared" si="15"/>
        <v>N.A.</v>
      </c>
      <c r="AP29" s="15">
        <f t="shared" si="15"/>
        <v>5828.2296734669617</v>
      </c>
      <c r="AQ29" s="16">
        <f t="shared" si="15"/>
        <v>7637.4512877339102</v>
      </c>
      <c r="AR29" s="13">
        <f t="shared" si="15"/>
        <v>7219.4088079269968</v>
      </c>
    </row>
    <row r="30" spans="1:44" ht="15" customHeight="1" thickBot="1" x14ac:dyDescent="0.3">
      <c r="A30" s="3" t="s">
        <v>15</v>
      </c>
      <c r="B30" s="2">
        <v>1790520</v>
      </c>
      <c r="C30" s="2"/>
      <c r="D30" s="2"/>
      <c r="E30" s="2"/>
      <c r="F30" s="2"/>
      <c r="G30" s="2">
        <v>533200</v>
      </c>
      <c r="H30" s="2">
        <v>1172610.0000000002</v>
      </c>
      <c r="I30" s="2"/>
      <c r="J30" s="2">
        <v>0</v>
      </c>
      <c r="K30" s="2"/>
      <c r="L30" s="1">
        <f t="shared" si="13"/>
        <v>2963130</v>
      </c>
      <c r="M30" s="12">
        <f t="shared" si="13"/>
        <v>533200</v>
      </c>
      <c r="N30" s="13">
        <f>L30+M30</f>
        <v>3496330</v>
      </c>
      <c r="P30" s="3" t="s">
        <v>15</v>
      </c>
      <c r="Q30" s="2">
        <v>283</v>
      </c>
      <c r="R30" s="2">
        <v>0</v>
      </c>
      <c r="S30" s="2">
        <v>0</v>
      </c>
      <c r="T30" s="2">
        <v>0</v>
      </c>
      <c r="U30" s="2">
        <v>0</v>
      </c>
      <c r="V30" s="2">
        <v>62</v>
      </c>
      <c r="W30" s="2">
        <v>355</v>
      </c>
      <c r="X30" s="2">
        <v>0</v>
      </c>
      <c r="Y30" s="2">
        <v>58</v>
      </c>
      <c r="Z30" s="2">
        <v>0</v>
      </c>
      <c r="AA30" s="1">
        <f t="shared" si="14"/>
        <v>696</v>
      </c>
      <c r="AB30" s="12">
        <f t="shared" si="14"/>
        <v>62</v>
      </c>
      <c r="AC30" s="18">
        <f>AA30+AB30</f>
        <v>758</v>
      </c>
      <c r="AE30" s="3" t="s">
        <v>15</v>
      </c>
      <c r="AF30" s="2">
        <f t="shared" si="15"/>
        <v>6326.9257950530036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8600</v>
      </c>
      <c r="AL30" s="2">
        <f t="shared" si="15"/>
        <v>3303.1267605633811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4257.3706896551721</v>
      </c>
      <c r="AQ30" s="16">
        <f t="shared" si="15"/>
        <v>8600</v>
      </c>
      <c r="AR30" s="13">
        <f t="shared" si="15"/>
        <v>4612.5725593667548</v>
      </c>
    </row>
    <row r="31" spans="1:44" ht="15" customHeight="1" thickBot="1" x14ac:dyDescent="0.3">
      <c r="A31" s="4" t="s">
        <v>16</v>
      </c>
      <c r="B31" s="2">
        <f t="shared" ref="B31:K31" si="16">SUM(B27:B30)</f>
        <v>295598874.99999994</v>
      </c>
      <c r="C31" s="2">
        <f t="shared" si="16"/>
        <v>662014879</v>
      </c>
      <c r="D31" s="2">
        <f t="shared" si="16"/>
        <v>87856138.000000015</v>
      </c>
      <c r="E31" s="2">
        <f t="shared" si="16"/>
        <v>18300400</v>
      </c>
      <c r="F31" s="2">
        <f t="shared" si="16"/>
        <v>47947389.999999993</v>
      </c>
      <c r="G31" s="2">
        <f t="shared" si="16"/>
        <v>133962425.00000001</v>
      </c>
      <c r="H31" s="2">
        <f t="shared" si="16"/>
        <v>95694269.99999997</v>
      </c>
      <c r="I31" s="2">
        <f t="shared" si="16"/>
        <v>41319530.000000015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527096672.99999988</v>
      </c>
      <c r="M31" s="12">
        <f t="shared" ref="M31" si="18">C31+E31+G31+I31+K31</f>
        <v>855597234</v>
      </c>
      <c r="N31" s="18">
        <f>L31+M31</f>
        <v>1382693907</v>
      </c>
      <c r="P31" s="4" t="s">
        <v>16</v>
      </c>
      <c r="Q31" s="2">
        <f t="shared" ref="Q31:Z31" si="19">SUM(Q27:Q30)</f>
        <v>48973</v>
      </c>
      <c r="R31" s="2">
        <f t="shared" si="19"/>
        <v>95629</v>
      </c>
      <c r="S31" s="2">
        <f t="shared" si="19"/>
        <v>14060</v>
      </c>
      <c r="T31" s="2">
        <f t="shared" si="19"/>
        <v>1678</v>
      </c>
      <c r="U31" s="2">
        <f t="shared" si="19"/>
        <v>5952</v>
      </c>
      <c r="V31" s="2">
        <f t="shared" si="19"/>
        <v>9901</v>
      </c>
      <c r="W31" s="2">
        <f t="shared" si="19"/>
        <v>15717</v>
      </c>
      <c r="X31" s="2">
        <f t="shared" si="19"/>
        <v>4837</v>
      </c>
      <c r="Y31" s="2">
        <f t="shared" si="19"/>
        <v>3744</v>
      </c>
      <c r="Z31" s="2">
        <f t="shared" si="19"/>
        <v>0</v>
      </c>
      <c r="AA31" s="1">
        <f t="shared" ref="AA31" si="20">Q31+S31+U31+W31+Y31</f>
        <v>88446</v>
      </c>
      <c r="AB31" s="12">
        <f t="shared" ref="AB31" si="21">R31+T31+V31+X31+Z31</f>
        <v>112045</v>
      </c>
      <c r="AC31" s="13">
        <f>AA31+AB31</f>
        <v>200491</v>
      </c>
      <c r="AE31" s="4" t="s">
        <v>16</v>
      </c>
      <c r="AF31" s="2">
        <f t="shared" ref="AF31:AO31" si="22">IFERROR(B31/Q31, "N.A.")</f>
        <v>6035.9560369999781</v>
      </c>
      <c r="AG31" s="2">
        <f t="shared" si="22"/>
        <v>6922.7418356356338</v>
      </c>
      <c r="AH31" s="2">
        <f t="shared" si="22"/>
        <v>6248.6584637268861</v>
      </c>
      <c r="AI31" s="2">
        <f t="shared" si="22"/>
        <v>10906.078665077473</v>
      </c>
      <c r="AJ31" s="2">
        <f t="shared" si="22"/>
        <v>8055.6770833333321</v>
      </c>
      <c r="AK31" s="2">
        <f t="shared" si="22"/>
        <v>13530.191394808608</v>
      </c>
      <c r="AL31" s="2">
        <f t="shared" si="22"/>
        <v>6088.5836991792312</v>
      </c>
      <c r="AM31" s="2">
        <f t="shared" si="22"/>
        <v>8542.3878437047788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5959.5309341292977</v>
      </c>
      <c r="AQ31" s="16">
        <f t="shared" ref="AQ31" si="24">IFERROR(M31/AB31, "N.A.")</f>
        <v>7636.1929046365303</v>
      </c>
      <c r="AR31" s="13">
        <f t="shared" ref="AR31" si="25">IFERROR(N31/AC31, "N.A.")</f>
        <v>6896.5385329017263</v>
      </c>
    </row>
    <row r="32" spans="1:44" ht="15" customHeight="1" thickBot="1" x14ac:dyDescent="0.3">
      <c r="A32" s="5" t="s">
        <v>0</v>
      </c>
      <c r="B32" s="48">
        <f>B31+C31</f>
        <v>957613754</v>
      </c>
      <c r="C32" s="49"/>
      <c r="D32" s="48">
        <f>D31+E31</f>
        <v>106156538.00000001</v>
      </c>
      <c r="E32" s="49"/>
      <c r="F32" s="48">
        <f>F31+G31</f>
        <v>181909815</v>
      </c>
      <c r="G32" s="49"/>
      <c r="H32" s="48">
        <f>H31+I31</f>
        <v>137013800</v>
      </c>
      <c r="I32" s="49"/>
      <c r="J32" s="48">
        <f>J31+K31</f>
        <v>0</v>
      </c>
      <c r="K32" s="49"/>
      <c r="L32" s="48">
        <f>L31+M31</f>
        <v>1382693907</v>
      </c>
      <c r="M32" s="50"/>
      <c r="N32" s="19">
        <f>B32+D32+F32+H32+J32</f>
        <v>1382693907</v>
      </c>
      <c r="P32" s="5" t="s">
        <v>0</v>
      </c>
      <c r="Q32" s="48">
        <f>Q31+R31</f>
        <v>144602</v>
      </c>
      <c r="R32" s="49"/>
      <c r="S32" s="48">
        <f>S31+T31</f>
        <v>15738</v>
      </c>
      <c r="T32" s="49"/>
      <c r="U32" s="48">
        <f>U31+V31</f>
        <v>15853</v>
      </c>
      <c r="V32" s="49"/>
      <c r="W32" s="48">
        <f>W31+X31</f>
        <v>20554</v>
      </c>
      <c r="X32" s="49"/>
      <c r="Y32" s="48">
        <f>Y31+Z31</f>
        <v>3744</v>
      </c>
      <c r="Z32" s="49"/>
      <c r="AA32" s="48">
        <f>AA31+AB31</f>
        <v>200491</v>
      </c>
      <c r="AB32" s="49"/>
      <c r="AC32" s="20">
        <f>Q32+S32+U32+W32+Y32</f>
        <v>200491</v>
      </c>
      <c r="AE32" s="5" t="s">
        <v>0</v>
      </c>
      <c r="AF32" s="28">
        <f>IFERROR(B32/Q32,"N.A.")</f>
        <v>6622.4101603020708</v>
      </c>
      <c r="AG32" s="29"/>
      <c r="AH32" s="28">
        <f>IFERROR(D32/S32,"N.A.")</f>
        <v>6745.2368788918548</v>
      </c>
      <c r="AI32" s="29"/>
      <c r="AJ32" s="28">
        <f>IFERROR(F32/U32,"N.A.")</f>
        <v>11474.788052734499</v>
      </c>
      <c r="AK32" s="29"/>
      <c r="AL32" s="28">
        <f>IFERROR(H32/W32,"N.A.")</f>
        <v>6666.0406733482532</v>
      </c>
      <c r="AM32" s="29"/>
      <c r="AN32" s="28">
        <f>IFERROR(J32/Y32,"N.A.")</f>
        <v>0</v>
      </c>
      <c r="AO32" s="29"/>
      <c r="AP32" s="28">
        <f>IFERROR(L32/AA32,"N.A.")</f>
        <v>6896.5385329017263</v>
      </c>
      <c r="AQ32" s="29"/>
      <c r="AR32" s="17">
        <f>IFERROR(N32/AC32, "N.A.")</f>
        <v>6896.5385329017263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12495354.999999996</v>
      </c>
      <c r="C39" s="2"/>
      <c r="D39" s="2">
        <v>1503555.0000000002</v>
      </c>
      <c r="E39" s="2"/>
      <c r="F39" s="2">
        <v>9466134.9999999981</v>
      </c>
      <c r="G39" s="2"/>
      <c r="H39" s="2">
        <v>54666195.000000045</v>
      </c>
      <c r="I39" s="2"/>
      <c r="J39" s="2">
        <v>0</v>
      </c>
      <c r="K39" s="2"/>
      <c r="L39" s="1">
        <f t="shared" ref="L39:M42" si="26">B39+D39+F39+H39+J39</f>
        <v>78131240.00000003</v>
      </c>
      <c r="M39" s="12">
        <f t="shared" si="26"/>
        <v>0</v>
      </c>
      <c r="N39" s="13">
        <f>L39+M39</f>
        <v>78131240.00000003</v>
      </c>
      <c r="P39" s="3" t="s">
        <v>12</v>
      </c>
      <c r="Q39" s="2">
        <v>3619</v>
      </c>
      <c r="R39" s="2">
        <v>0</v>
      </c>
      <c r="S39" s="2">
        <v>477</v>
      </c>
      <c r="T39" s="2">
        <v>0</v>
      </c>
      <c r="U39" s="2">
        <v>1366</v>
      </c>
      <c r="V39" s="2">
        <v>0</v>
      </c>
      <c r="W39" s="2">
        <v>16509</v>
      </c>
      <c r="X39" s="2">
        <v>0</v>
      </c>
      <c r="Y39" s="2">
        <v>2492</v>
      </c>
      <c r="Z39" s="2">
        <v>0</v>
      </c>
      <c r="AA39" s="1">
        <f t="shared" ref="AA39:AB42" si="27">Q39+S39+U39+W39+Y39</f>
        <v>24463</v>
      </c>
      <c r="AB39" s="12">
        <f t="shared" si="27"/>
        <v>0</v>
      </c>
      <c r="AC39" s="13">
        <f>AA39+AB39</f>
        <v>24463</v>
      </c>
      <c r="AE39" s="3" t="s">
        <v>12</v>
      </c>
      <c r="AF39" s="2">
        <f t="shared" ref="AF39:AR42" si="28">IFERROR(B39/Q39, "N.A.")</f>
        <v>3452.7093119646302</v>
      </c>
      <c r="AG39" s="2" t="str">
        <f t="shared" si="28"/>
        <v>N.A.</v>
      </c>
      <c r="AH39" s="2">
        <f t="shared" si="28"/>
        <v>3152.1069182389942</v>
      </c>
      <c r="AI39" s="2" t="str">
        <f t="shared" si="28"/>
        <v>N.A.</v>
      </c>
      <c r="AJ39" s="2">
        <f t="shared" si="28"/>
        <v>6929.8206442166893</v>
      </c>
      <c r="AK39" s="2" t="str">
        <f t="shared" si="28"/>
        <v>N.A.</v>
      </c>
      <c r="AL39" s="2">
        <f t="shared" si="28"/>
        <v>3311.2965655097246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3193.8535747864134</v>
      </c>
      <c r="AQ39" s="16" t="str">
        <f t="shared" si="28"/>
        <v>N.A.</v>
      </c>
      <c r="AR39" s="13">
        <f t="shared" si="28"/>
        <v>3193.8535747864134</v>
      </c>
    </row>
    <row r="40" spans="1:44" ht="15" customHeight="1" thickBot="1" x14ac:dyDescent="0.3">
      <c r="A40" s="3" t="s">
        <v>13</v>
      </c>
      <c r="B40" s="2">
        <v>28446849.000000007</v>
      </c>
      <c r="C40" s="2">
        <v>2038630</v>
      </c>
      <c r="D40" s="2">
        <v>0</v>
      </c>
      <c r="E40" s="2"/>
      <c r="F40" s="2"/>
      <c r="G40" s="2"/>
      <c r="H40" s="2"/>
      <c r="I40" s="2"/>
      <c r="J40" s="2"/>
      <c r="K40" s="2"/>
      <c r="L40" s="1">
        <f t="shared" si="26"/>
        <v>28446849.000000007</v>
      </c>
      <c r="M40" s="12">
        <f t="shared" si="26"/>
        <v>2038630</v>
      </c>
      <c r="N40" s="13">
        <f>L40+M40</f>
        <v>30485479.000000007</v>
      </c>
      <c r="P40" s="3" t="s">
        <v>13</v>
      </c>
      <c r="Q40" s="2">
        <v>9323</v>
      </c>
      <c r="R40" s="2">
        <v>601</v>
      </c>
      <c r="S40" s="2">
        <v>108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9431</v>
      </c>
      <c r="AB40" s="12">
        <f t="shared" si="27"/>
        <v>601</v>
      </c>
      <c r="AC40" s="13">
        <f>AA40+AB40</f>
        <v>10032</v>
      </c>
      <c r="AE40" s="3" t="s">
        <v>13</v>
      </c>
      <c r="AF40" s="2">
        <f t="shared" si="28"/>
        <v>3051.2548535879018</v>
      </c>
      <c r="AG40" s="2">
        <f t="shared" si="28"/>
        <v>3392.0632279534111</v>
      </c>
      <c r="AH40" s="2">
        <f t="shared" si="28"/>
        <v>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3016.3131163185249</v>
      </c>
      <c r="AQ40" s="16">
        <f t="shared" si="28"/>
        <v>3392.0632279534111</v>
      </c>
      <c r="AR40" s="13">
        <f t="shared" si="28"/>
        <v>3038.8236642743227</v>
      </c>
    </row>
    <row r="41" spans="1:44" ht="15" customHeight="1" thickBot="1" x14ac:dyDescent="0.3">
      <c r="A41" s="3" t="s">
        <v>14</v>
      </c>
      <c r="B41" s="2">
        <v>61937010.00000003</v>
      </c>
      <c r="C41" s="2">
        <v>300765958.99999946</v>
      </c>
      <c r="D41" s="2">
        <v>25587805</v>
      </c>
      <c r="E41" s="2">
        <v>9102520</v>
      </c>
      <c r="F41" s="2"/>
      <c r="G41" s="2">
        <v>21188950.000000004</v>
      </c>
      <c r="H41" s="2"/>
      <c r="I41" s="2">
        <v>12756297.000000006</v>
      </c>
      <c r="J41" s="2">
        <v>0</v>
      </c>
      <c r="K41" s="2"/>
      <c r="L41" s="1">
        <f t="shared" si="26"/>
        <v>87524815.00000003</v>
      </c>
      <c r="M41" s="12">
        <f t="shared" si="26"/>
        <v>343813725.99999946</v>
      </c>
      <c r="N41" s="13">
        <f>L41+M41</f>
        <v>431338540.99999952</v>
      </c>
      <c r="P41" s="3" t="s">
        <v>14</v>
      </c>
      <c r="Q41" s="2">
        <v>15471</v>
      </c>
      <c r="R41" s="2">
        <v>55399</v>
      </c>
      <c r="S41" s="2">
        <v>2608</v>
      </c>
      <c r="T41" s="2">
        <v>1114</v>
      </c>
      <c r="U41" s="2">
        <v>0</v>
      </c>
      <c r="V41" s="2">
        <v>2981</v>
      </c>
      <c r="W41" s="2">
        <v>0</v>
      </c>
      <c r="X41" s="2">
        <v>3146</v>
      </c>
      <c r="Y41" s="2">
        <v>4561</v>
      </c>
      <c r="Z41" s="2">
        <v>0</v>
      </c>
      <c r="AA41" s="1">
        <f t="shared" si="27"/>
        <v>22640</v>
      </c>
      <c r="AB41" s="12">
        <f t="shared" si="27"/>
        <v>62640</v>
      </c>
      <c r="AC41" s="13">
        <f>AA41+AB41</f>
        <v>85280</v>
      </c>
      <c r="AE41" s="3" t="s">
        <v>14</v>
      </c>
      <c r="AF41" s="2">
        <f t="shared" si="28"/>
        <v>4003.4264107038994</v>
      </c>
      <c r="AG41" s="2">
        <f t="shared" si="28"/>
        <v>5429.0864275528338</v>
      </c>
      <c r="AH41" s="2">
        <f t="shared" si="28"/>
        <v>9811.2749233128834</v>
      </c>
      <c r="AI41" s="2">
        <f t="shared" si="28"/>
        <v>8171.0233393177741</v>
      </c>
      <c r="AJ41" s="2" t="str">
        <f t="shared" si="28"/>
        <v>N.A.</v>
      </c>
      <c r="AK41" s="2">
        <f t="shared" si="28"/>
        <v>7108.0006709158015</v>
      </c>
      <c r="AL41" s="2" t="str">
        <f t="shared" si="28"/>
        <v>N.A.</v>
      </c>
      <c r="AM41" s="2">
        <f t="shared" si="28"/>
        <v>4054.7670057215528</v>
      </c>
      <c r="AN41" s="2">
        <f t="shared" si="28"/>
        <v>0</v>
      </c>
      <c r="AO41" s="2" t="str">
        <f t="shared" si="28"/>
        <v>N.A.</v>
      </c>
      <c r="AP41" s="15">
        <f t="shared" si="28"/>
        <v>3865.9370583038881</v>
      </c>
      <c r="AQ41" s="16">
        <f t="shared" si="28"/>
        <v>5488.7248722860704</v>
      </c>
      <c r="AR41" s="13">
        <f t="shared" si="28"/>
        <v>5057.9097209193187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102879214.00000003</v>
      </c>
      <c r="C43" s="2">
        <f t="shared" si="29"/>
        <v>302804588.99999946</v>
      </c>
      <c r="D43" s="2">
        <f t="shared" si="29"/>
        <v>27091360</v>
      </c>
      <c r="E43" s="2">
        <f t="shared" si="29"/>
        <v>9102520</v>
      </c>
      <c r="F43" s="2">
        <f t="shared" si="29"/>
        <v>9466134.9999999981</v>
      </c>
      <c r="G43" s="2">
        <f t="shared" si="29"/>
        <v>21188950.000000004</v>
      </c>
      <c r="H43" s="2">
        <f t="shared" si="29"/>
        <v>54666195.000000045</v>
      </c>
      <c r="I43" s="2">
        <f t="shared" si="29"/>
        <v>12756297.000000006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194102904.00000006</v>
      </c>
      <c r="M43" s="12">
        <f t="shared" ref="M43" si="31">C43+E43+G43+I43+K43</f>
        <v>345852355.99999946</v>
      </c>
      <c r="N43" s="18">
        <f>L43+M43</f>
        <v>539955259.99999952</v>
      </c>
      <c r="P43" s="4" t="s">
        <v>16</v>
      </c>
      <c r="Q43" s="2">
        <f t="shared" ref="Q43:Z43" si="32">SUM(Q39:Q42)</f>
        <v>28413</v>
      </c>
      <c r="R43" s="2">
        <f t="shared" si="32"/>
        <v>56000</v>
      </c>
      <c r="S43" s="2">
        <f t="shared" si="32"/>
        <v>3193</v>
      </c>
      <c r="T43" s="2">
        <f t="shared" si="32"/>
        <v>1114</v>
      </c>
      <c r="U43" s="2">
        <f t="shared" si="32"/>
        <v>1366</v>
      </c>
      <c r="V43" s="2">
        <f t="shared" si="32"/>
        <v>2981</v>
      </c>
      <c r="W43" s="2">
        <f t="shared" si="32"/>
        <v>16509</v>
      </c>
      <c r="X43" s="2">
        <f t="shared" si="32"/>
        <v>3146</v>
      </c>
      <c r="Y43" s="2">
        <f t="shared" si="32"/>
        <v>7053</v>
      </c>
      <c r="Z43" s="2">
        <f t="shared" si="32"/>
        <v>0</v>
      </c>
      <c r="AA43" s="1">
        <f t="shared" ref="AA43" si="33">Q43+S43+U43+W43+Y43</f>
        <v>56534</v>
      </c>
      <c r="AB43" s="12">
        <f t="shared" ref="AB43" si="34">R43+T43+V43+X43+Z43</f>
        <v>63241</v>
      </c>
      <c r="AC43" s="18">
        <f>AA43+AB43</f>
        <v>119775</v>
      </c>
      <c r="AE43" s="4" t="s">
        <v>16</v>
      </c>
      <c r="AF43" s="2">
        <f t="shared" ref="AF43:AO43" si="35">IFERROR(B43/Q43, "N.A.")</f>
        <v>3620.8501038257145</v>
      </c>
      <c r="AG43" s="2">
        <f t="shared" si="35"/>
        <v>5407.2248035714192</v>
      </c>
      <c r="AH43" s="2">
        <f t="shared" si="35"/>
        <v>8484.6100845599758</v>
      </c>
      <c r="AI43" s="2">
        <f t="shared" si="35"/>
        <v>8171.0233393177741</v>
      </c>
      <c r="AJ43" s="2">
        <f t="shared" si="35"/>
        <v>6929.8206442166893</v>
      </c>
      <c r="AK43" s="2">
        <f t="shared" si="35"/>
        <v>7108.0006709158015</v>
      </c>
      <c r="AL43" s="2">
        <f t="shared" si="35"/>
        <v>3311.2965655097246</v>
      </c>
      <c r="AM43" s="2">
        <f t="shared" si="35"/>
        <v>4054.7670057215528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3433.3835214207388</v>
      </c>
      <c r="AQ43" s="16">
        <f t="shared" ref="AQ43" si="37">IFERROR(M43/AB43, "N.A.")</f>
        <v>5468.7996078493297</v>
      </c>
      <c r="AR43" s="13">
        <f t="shared" ref="AR43" si="38">IFERROR(N43/AC43, "N.A.")</f>
        <v>4508.0798163222671</v>
      </c>
    </row>
    <row r="44" spans="1:44" ht="15" customHeight="1" thickBot="1" x14ac:dyDescent="0.3">
      <c r="A44" s="5" t="s">
        <v>0</v>
      </c>
      <c r="B44" s="48">
        <f>B43+C43</f>
        <v>405683802.99999952</v>
      </c>
      <c r="C44" s="49"/>
      <c r="D44" s="48">
        <f>D43+E43</f>
        <v>36193880</v>
      </c>
      <c r="E44" s="49"/>
      <c r="F44" s="48">
        <f>F43+G43</f>
        <v>30655085</v>
      </c>
      <c r="G44" s="49"/>
      <c r="H44" s="48">
        <f>H43+I43</f>
        <v>67422492.000000045</v>
      </c>
      <c r="I44" s="49"/>
      <c r="J44" s="48">
        <f>J43+K43</f>
        <v>0</v>
      </c>
      <c r="K44" s="49"/>
      <c r="L44" s="48">
        <f>L43+M43</f>
        <v>539955259.99999952</v>
      </c>
      <c r="M44" s="50"/>
      <c r="N44" s="19">
        <f>B44+D44+F44+H44+J44</f>
        <v>539955259.99999952</v>
      </c>
      <c r="P44" s="5" t="s">
        <v>0</v>
      </c>
      <c r="Q44" s="48">
        <f>Q43+R43</f>
        <v>84413</v>
      </c>
      <c r="R44" s="49"/>
      <c r="S44" s="48">
        <f>S43+T43</f>
        <v>4307</v>
      </c>
      <c r="T44" s="49"/>
      <c r="U44" s="48">
        <f>U43+V43</f>
        <v>4347</v>
      </c>
      <c r="V44" s="49"/>
      <c r="W44" s="48">
        <f>W43+X43</f>
        <v>19655</v>
      </c>
      <c r="X44" s="49"/>
      <c r="Y44" s="48">
        <f>Y43+Z43</f>
        <v>7053</v>
      </c>
      <c r="Z44" s="49"/>
      <c r="AA44" s="48">
        <f>AA43+AB43</f>
        <v>119775</v>
      </c>
      <c r="AB44" s="50"/>
      <c r="AC44" s="19">
        <f>Q44+S44+U44+W44+Y44</f>
        <v>119775</v>
      </c>
      <c r="AE44" s="5" t="s">
        <v>0</v>
      </c>
      <c r="AF44" s="28">
        <f>IFERROR(B44/Q44,"N.A.")</f>
        <v>4805.9398789285951</v>
      </c>
      <c r="AG44" s="29"/>
      <c r="AH44" s="28">
        <f>IFERROR(D44/S44,"N.A.")</f>
        <v>8403.5012769909445</v>
      </c>
      <c r="AI44" s="29"/>
      <c r="AJ44" s="28">
        <f>IFERROR(F44/U44,"N.A.")</f>
        <v>7052.0094317920402</v>
      </c>
      <c r="AK44" s="29"/>
      <c r="AL44" s="28">
        <f>IFERROR(H44/W44,"N.A.")</f>
        <v>3430.2972271686617</v>
      </c>
      <c r="AM44" s="29"/>
      <c r="AN44" s="28">
        <f>IFERROR(J44/Y44,"N.A.")</f>
        <v>0</v>
      </c>
      <c r="AO44" s="29"/>
      <c r="AP44" s="28">
        <f>IFERROR(L44/AA44,"N.A.")</f>
        <v>4508.0798163222671</v>
      </c>
      <c r="AQ44" s="29"/>
      <c r="AR44" s="17">
        <f>IFERROR(N44/AC44, "N.A.")</f>
        <v>4508.0798163222671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2688285</v>
      </c>
      <c r="C15" s="2"/>
      <c r="D15" s="2">
        <v>378400</v>
      </c>
      <c r="E15" s="2"/>
      <c r="F15" s="2">
        <v>727560</v>
      </c>
      <c r="G15" s="2"/>
      <c r="H15" s="2">
        <v>7236241.9999999991</v>
      </c>
      <c r="I15" s="2"/>
      <c r="J15" s="2">
        <v>0</v>
      </c>
      <c r="K15" s="2"/>
      <c r="L15" s="1">
        <f t="shared" ref="L15:M18" si="0">B15+D15+F15+H15+J15</f>
        <v>11030487</v>
      </c>
      <c r="M15" s="12">
        <f t="shared" si="0"/>
        <v>0</v>
      </c>
      <c r="N15" s="13">
        <f>L15+M15</f>
        <v>11030487</v>
      </c>
      <c r="P15" s="3" t="s">
        <v>12</v>
      </c>
      <c r="Q15" s="2">
        <v>1809</v>
      </c>
      <c r="R15" s="2">
        <v>0</v>
      </c>
      <c r="S15" s="2">
        <v>88</v>
      </c>
      <c r="T15" s="2">
        <v>0</v>
      </c>
      <c r="U15" s="2">
        <v>400</v>
      </c>
      <c r="V15" s="2">
        <v>0</v>
      </c>
      <c r="W15" s="2">
        <v>5640</v>
      </c>
      <c r="X15" s="2">
        <v>0</v>
      </c>
      <c r="Y15" s="2">
        <v>977</v>
      </c>
      <c r="Z15" s="2">
        <v>0</v>
      </c>
      <c r="AA15" s="1">
        <f t="shared" ref="AA15:AB18" si="1">Q15+S15+U15+W15+Y15</f>
        <v>8914</v>
      </c>
      <c r="AB15" s="12">
        <f t="shared" si="1"/>
        <v>0</v>
      </c>
      <c r="AC15" s="13">
        <f>AA15+AB15</f>
        <v>8914</v>
      </c>
      <c r="AE15" s="3" t="s">
        <v>12</v>
      </c>
      <c r="AF15" s="2">
        <f t="shared" ref="AF15:AR18" si="2">IFERROR(B15/Q15, "N.A.")</f>
        <v>1486.0613598673301</v>
      </c>
      <c r="AG15" s="2" t="str">
        <f t="shared" si="2"/>
        <v>N.A.</v>
      </c>
      <c r="AH15" s="2">
        <f t="shared" si="2"/>
        <v>4300</v>
      </c>
      <c r="AI15" s="2" t="str">
        <f t="shared" si="2"/>
        <v>N.A.</v>
      </c>
      <c r="AJ15" s="2">
        <f t="shared" si="2"/>
        <v>1818.9</v>
      </c>
      <c r="AK15" s="2" t="str">
        <f t="shared" si="2"/>
        <v>N.A.</v>
      </c>
      <c r="AL15" s="2">
        <f t="shared" si="2"/>
        <v>1283.0216312056737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1237.4340363473189</v>
      </c>
      <c r="AQ15" s="16" t="str">
        <f t="shared" si="2"/>
        <v>N.A.</v>
      </c>
      <c r="AR15" s="13">
        <f t="shared" si="2"/>
        <v>1237.4340363473189</v>
      </c>
    </row>
    <row r="16" spans="1:44" ht="15" customHeight="1" thickBot="1" x14ac:dyDescent="0.3">
      <c r="A16" s="3" t="s">
        <v>13</v>
      </c>
      <c r="B16" s="2">
        <v>2401955.0000000005</v>
      </c>
      <c r="C16" s="2">
        <v>848820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2401955.0000000005</v>
      </c>
      <c r="M16" s="12">
        <f t="shared" si="0"/>
        <v>848820</v>
      </c>
      <c r="N16" s="13">
        <f>L16+M16</f>
        <v>3250775.0000000005</v>
      </c>
      <c r="P16" s="3" t="s">
        <v>13</v>
      </c>
      <c r="Q16" s="2">
        <v>1212</v>
      </c>
      <c r="R16" s="2">
        <v>282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1212</v>
      </c>
      <c r="AB16" s="12">
        <f t="shared" si="1"/>
        <v>282</v>
      </c>
      <c r="AC16" s="13">
        <f>AA16+AB16</f>
        <v>1494</v>
      </c>
      <c r="AE16" s="3" t="s">
        <v>13</v>
      </c>
      <c r="AF16" s="2">
        <f t="shared" si="2"/>
        <v>1981.811056105611</v>
      </c>
      <c r="AG16" s="2">
        <f t="shared" si="2"/>
        <v>3010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1981.811056105611</v>
      </c>
      <c r="AQ16" s="16">
        <f t="shared" si="2"/>
        <v>3010</v>
      </c>
      <c r="AR16" s="13">
        <f t="shared" si="2"/>
        <v>2175.8868808567609</v>
      </c>
    </row>
    <row r="17" spans="1:44" ht="15" customHeight="1" thickBot="1" x14ac:dyDescent="0.3">
      <c r="A17" s="3" t="s">
        <v>14</v>
      </c>
      <c r="B17" s="2">
        <v>4101490.0000000005</v>
      </c>
      <c r="C17" s="2">
        <v>22895600</v>
      </c>
      <c r="D17" s="2">
        <v>0</v>
      </c>
      <c r="E17" s="2"/>
      <c r="F17" s="2"/>
      <c r="G17" s="2">
        <v>0</v>
      </c>
      <c r="H17" s="2"/>
      <c r="I17" s="2">
        <v>348600</v>
      </c>
      <c r="J17" s="2">
        <v>0</v>
      </c>
      <c r="K17" s="2"/>
      <c r="L17" s="1">
        <f t="shared" si="0"/>
        <v>4101490.0000000005</v>
      </c>
      <c r="M17" s="12">
        <f t="shared" si="0"/>
        <v>23244200</v>
      </c>
      <c r="N17" s="13">
        <f>L17+M17</f>
        <v>27345690</v>
      </c>
      <c r="P17" s="3" t="s">
        <v>14</v>
      </c>
      <c r="Q17" s="2">
        <v>1497</v>
      </c>
      <c r="R17" s="2">
        <v>3574</v>
      </c>
      <c r="S17" s="2">
        <v>118</v>
      </c>
      <c r="T17" s="2">
        <v>0</v>
      </c>
      <c r="U17" s="2">
        <v>0</v>
      </c>
      <c r="V17" s="2">
        <v>179</v>
      </c>
      <c r="W17" s="2">
        <v>0</v>
      </c>
      <c r="X17" s="2">
        <v>267</v>
      </c>
      <c r="Y17" s="2">
        <v>1258</v>
      </c>
      <c r="Z17" s="2">
        <v>0</v>
      </c>
      <c r="AA17" s="1">
        <f t="shared" si="1"/>
        <v>2873</v>
      </c>
      <c r="AB17" s="12">
        <f t="shared" si="1"/>
        <v>4020</v>
      </c>
      <c r="AC17" s="13">
        <f>AA17+AB17</f>
        <v>6893</v>
      </c>
      <c r="AE17" s="3" t="s">
        <v>14</v>
      </c>
      <c r="AF17" s="2">
        <f t="shared" si="2"/>
        <v>2739.8062792251171</v>
      </c>
      <c r="AG17" s="2">
        <f t="shared" si="2"/>
        <v>6406.1555679910462</v>
      </c>
      <c r="AH17" s="2">
        <f t="shared" si="2"/>
        <v>0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1305.6179775280898</v>
      </c>
      <c r="AN17" s="2">
        <f t="shared" si="2"/>
        <v>0</v>
      </c>
      <c r="AO17" s="2" t="str">
        <f t="shared" si="2"/>
        <v>N.A.</v>
      </c>
      <c r="AP17" s="15">
        <f t="shared" si="2"/>
        <v>1427.5983292725375</v>
      </c>
      <c r="AQ17" s="16">
        <f t="shared" si="2"/>
        <v>5782.1393034825869</v>
      </c>
      <c r="AR17" s="13">
        <f t="shared" si="2"/>
        <v>3967.1681415929202</v>
      </c>
    </row>
    <row r="18" spans="1:44" ht="15" customHeight="1" thickBot="1" x14ac:dyDescent="0.3">
      <c r="A18" s="3" t="s">
        <v>15</v>
      </c>
      <c r="B18" s="2">
        <v>50740</v>
      </c>
      <c r="C18" s="2"/>
      <c r="D18" s="2">
        <v>56760</v>
      </c>
      <c r="E18" s="2"/>
      <c r="F18" s="2"/>
      <c r="G18" s="2">
        <v>1276960</v>
      </c>
      <c r="H18" s="2">
        <v>418218</v>
      </c>
      <c r="I18" s="2"/>
      <c r="J18" s="2">
        <v>0</v>
      </c>
      <c r="K18" s="2"/>
      <c r="L18" s="1">
        <f t="shared" si="0"/>
        <v>525718</v>
      </c>
      <c r="M18" s="12">
        <f t="shared" si="0"/>
        <v>1276960</v>
      </c>
      <c r="N18" s="13">
        <f>L18+M18</f>
        <v>1802678</v>
      </c>
      <c r="P18" s="3" t="s">
        <v>15</v>
      </c>
      <c r="Q18" s="2">
        <v>118</v>
      </c>
      <c r="R18" s="2">
        <v>0</v>
      </c>
      <c r="S18" s="2">
        <v>88</v>
      </c>
      <c r="T18" s="2">
        <v>0</v>
      </c>
      <c r="U18" s="2">
        <v>0</v>
      </c>
      <c r="V18" s="2">
        <v>385</v>
      </c>
      <c r="W18" s="2">
        <v>4275</v>
      </c>
      <c r="X18" s="2">
        <v>0</v>
      </c>
      <c r="Y18" s="2">
        <v>2584</v>
      </c>
      <c r="Z18" s="2">
        <v>0</v>
      </c>
      <c r="AA18" s="1">
        <f t="shared" si="1"/>
        <v>7065</v>
      </c>
      <c r="AB18" s="12">
        <f t="shared" si="1"/>
        <v>385</v>
      </c>
      <c r="AC18" s="18">
        <f>AA18+AB18</f>
        <v>7450</v>
      </c>
      <c r="AE18" s="3" t="s">
        <v>15</v>
      </c>
      <c r="AF18" s="2">
        <f t="shared" si="2"/>
        <v>430</v>
      </c>
      <c r="AG18" s="2" t="str">
        <f t="shared" si="2"/>
        <v>N.A.</v>
      </c>
      <c r="AH18" s="2">
        <f t="shared" si="2"/>
        <v>645</v>
      </c>
      <c r="AI18" s="2" t="str">
        <f t="shared" si="2"/>
        <v>N.A.</v>
      </c>
      <c r="AJ18" s="2" t="str">
        <f t="shared" si="2"/>
        <v>N.A.</v>
      </c>
      <c r="AK18" s="2">
        <f t="shared" si="2"/>
        <v>3316.7792207792209</v>
      </c>
      <c r="AL18" s="2">
        <f t="shared" si="2"/>
        <v>97.828771929824555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74.411606510969563</v>
      </c>
      <c r="AQ18" s="16">
        <f t="shared" si="2"/>
        <v>3316.7792207792209</v>
      </c>
      <c r="AR18" s="13">
        <f t="shared" si="2"/>
        <v>241.97020134228188</v>
      </c>
    </row>
    <row r="19" spans="1:44" ht="15" customHeight="1" thickBot="1" x14ac:dyDescent="0.3">
      <c r="A19" s="4" t="s">
        <v>16</v>
      </c>
      <c r="B19" s="2">
        <f t="shared" ref="B19:K19" si="3">SUM(B15:B18)</f>
        <v>9242470</v>
      </c>
      <c r="C19" s="2">
        <f t="shared" si="3"/>
        <v>23744420</v>
      </c>
      <c r="D19" s="2">
        <f t="shared" si="3"/>
        <v>435160</v>
      </c>
      <c r="E19" s="2">
        <f t="shared" si="3"/>
        <v>0</v>
      </c>
      <c r="F19" s="2">
        <f t="shared" si="3"/>
        <v>727560</v>
      </c>
      <c r="G19" s="2">
        <f t="shared" si="3"/>
        <v>1276960</v>
      </c>
      <c r="H19" s="2">
        <f t="shared" si="3"/>
        <v>7654459.9999999991</v>
      </c>
      <c r="I19" s="2">
        <f t="shared" si="3"/>
        <v>348600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18059650</v>
      </c>
      <c r="M19" s="12">
        <f t="shared" ref="M19" si="5">C19+E19+G19+I19+K19</f>
        <v>25369980</v>
      </c>
      <c r="N19" s="18">
        <f>L19+M19</f>
        <v>43429630</v>
      </c>
      <c r="P19" s="4" t="s">
        <v>16</v>
      </c>
      <c r="Q19" s="2">
        <f t="shared" ref="Q19:Z19" si="6">SUM(Q15:Q18)</f>
        <v>4636</v>
      </c>
      <c r="R19" s="2">
        <f t="shared" si="6"/>
        <v>3856</v>
      </c>
      <c r="S19" s="2">
        <f t="shared" si="6"/>
        <v>294</v>
      </c>
      <c r="T19" s="2">
        <f t="shared" si="6"/>
        <v>0</v>
      </c>
      <c r="U19" s="2">
        <f t="shared" si="6"/>
        <v>400</v>
      </c>
      <c r="V19" s="2">
        <f t="shared" si="6"/>
        <v>564</v>
      </c>
      <c r="W19" s="2">
        <f t="shared" si="6"/>
        <v>9915</v>
      </c>
      <c r="X19" s="2">
        <f t="shared" si="6"/>
        <v>267</v>
      </c>
      <c r="Y19" s="2">
        <f t="shared" si="6"/>
        <v>4819</v>
      </c>
      <c r="Z19" s="2">
        <f t="shared" si="6"/>
        <v>0</v>
      </c>
      <c r="AA19" s="1">
        <f t="shared" ref="AA19" si="7">Q19+S19+U19+W19+Y19</f>
        <v>20064</v>
      </c>
      <c r="AB19" s="12">
        <f t="shared" ref="AB19" si="8">R19+T19+V19+X19+Z19</f>
        <v>4687</v>
      </c>
      <c r="AC19" s="13">
        <f>AA19+AB19</f>
        <v>24751</v>
      </c>
      <c r="AE19" s="4" t="s">
        <v>16</v>
      </c>
      <c r="AF19" s="2">
        <f t="shared" ref="AF19:AO19" si="9">IFERROR(B19/Q19, "N.A.")</f>
        <v>1993.6302847282141</v>
      </c>
      <c r="AG19" s="2">
        <f t="shared" si="9"/>
        <v>6157.7852697095432</v>
      </c>
      <c r="AH19" s="2">
        <f t="shared" si="9"/>
        <v>1480.1360544217687</v>
      </c>
      <c r="AI19" s="2" t="str">
        <f t="shared" si="9"/>
        <v>N.A.</v>
      </c>
      <c r="AJ19" s="2">
        <f t="shared" si="9"/>
        <v>1818.9</v>
      </c>
      <c r="AK19" s="2">
        <f t="shared" si="9"/>
        <v>2264.1134751773052</v>
      </c>
      <c r="AL19" s="2">
        <f t="shared" si="9"/>
        <v>772.00806858295505</v>
      </c>
      <c r="AM19" s="2">
        <f t="shared" si="9"/>
        <v>1305.6179775280898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900.10217304625201</v>
      </c>
      <c r="AQ19" s="16">
        <f t="shared" ref="AQ19" si="11">IFERROR(M19/AB19, "N.A.")</f>
        <v>5412.8397695754211</v>
      </c>
      <c r="AR19" s="13">
        <f t="shared" ref="AR19" si="12">IFERROR(N19/AC19, "N.A.")</f>
        <v>1754.661629833138</v>
      </c>
    </row>
    <row r="20" spans="1:44" ht="15" customHeight="1" thickBot="1" x14ac:dyDescent="0.3">
      <c r="A20" s="5" t="s">
        <v>0</v>
      </c>
      <c r="B20" s="48">
        <f>B19+C19</f>
        <v>32986890</v>
      </c>
      <c r="C20" s="49"/>
      <c r="D20" s="48">
        <f>D19+E19</f>
        <v>435160</v>
      </c>
      <c r="E20" s="49"/>
      <c r="F20" s="48">
        <f>F19+G19</f>
        <v>2004520</v>
      </c>
      <c r="G20" s="49"/>
      <c r="H20" s="48">
        <f>H19+I19</f>
        <v>8003059.9999999991</v>
      </c>
      <c r="I20" s="49"/>
      <c r="J20" s="48">
        <f>J19+K19</f>
        <v>0</v>
      </c>
      <c r="K20" s="49"/>
      <c r="L20" s="48">
        <f>L19+M19</f>
        <v>43429630</v>
      </c>
      <c r="M20" s="50"/>
      <c r="N20" s="19">
        <f>B20+D20+F20+H20+J20</f>
        <v>43429630</v>
      </c>
      <c r="P20" s="5" t="s">
        <v>0</v>
      </c>
      <c r="Q20" s="48">
        <f>Q19+R19</f>
        <v>8492</v>
      </c>
      <c r="R20" s="49"/>
      <c r="S20" s="48">
        <f>S19+T19</f>
        <v>294</v>
      </c>
      <c r="T20" s="49"/>
      <c r="U20" s="48">
        <f>U19+V19</f>
        <v>964</v>
      </c>
      <c r="V20" s="49"/>
      <c r="W20" s="48">
        <f>W19+X19</f>
        <v>10182</v>
      </c>
      <c r="X20" s="49"/>
      <c r="Y20" s="48">
        <f>Y19+Z19</f>
        <v>4819</v>
      </c>
      <c r="Z20" s="49"/>
      <c r="AA20" s="48">
        <f>AA19+AB19</f>
        <v>24751</v>
      </c>
      <c r="AB20" s="49"/>
      <c r="AC20" s="20">
        <f>Q20+S20+U20+W20+Y20</f>
        <v>24751</v>
      </c>
      <c r="AE20" s="5" t="s">
        <v>0</v>
      </c>
      <c r="AF20" s="28">
        <f>IFERROR(B20/Q20,"N.A.")</f>
        <v>3884.4665567593029</v>
      </c>
      <c r="AG20" s="29"/>
      <c r="AH20" s="28">
        <f>IFERROR(D20/S20,"N.A.")</f>
        <v>1480.1360544217687</v>
      </c>
      <c r="AI20" s="29"/>
      <c r="AJ20" s="28">
        <f>IFERROR(F20/U20,"N.A.")</f>
        <v>2079.3775933609959</v>
      </c>
      <c r="AK20" s="29"/>
      <c r="AL20" s="28">
        <f>IFERROR(H20/W20,"N.A.")</f>
        <v>786.00078570025528</v>
      </c>
      <c r="AM20" s="29"/>
      <c r="AN20" s="28">
        <f>IFERROR(J20/Y20,"N.A.")</f>
        <v>0</v>
      </c>
      <c r="AO20" s="29"/>
      <c r="AP20" s="28">
        <f>IFERROR(L20/AA20,"N.A.")</f>
        <v>1754.661629833138</v>
      </c>
      <c r="AQ20" s="29"/>
      <c r="AR20" s="17">
        <f>IFERROR(N20/AC20, "N.A.")</f>
        <v>1754.661629833138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2264439</v>
      </c>
      <c r="C27" s="2"/>
      <c r="D27" s="2">
        <v>378400</v>
      </c>
      <c r="E27" s="2"/>
      <c r="F27" s="2">
        <v>0</v>
      </c>
      <c r="G27" s="2"/>
      <c r="H27" s="2">
        <v>4026006.9999999995</v>
      </c>
      <c r="I27" s="2"/>
      <c r="J27" s="2"/>
      <c r="K27" s="2"/>
      <c r="L27" s="1">
        <f t="shared" ref="L27:M30" si="13">B27+D27+F27+H27+J27</f>
        <v>6668846</v>
      </c>
      <c r="M27" s="12">
        <f t="shared" si="13"/>
        <v>0</v>
      </c>
      <c r="N27" s="13">
        <f>L27+M27</f>
        <v>6668846</v>
      </c>
      <c r="P27" s="3" t="s">
        <v>12</v>
      </c>
      <c r="Q27" s="2">
        <v>1527</v>
      </c>
      <c r="R27" s="2">
        <v>0</v>
      </c>
      <c r="S27" s="2">
        <v>88</v>
      </c>
      <c r="T27" s="2">
        <v>0</v>
      </c>
      <c r="U27" s="2">
        <v>118</v>
      </c>
      <c r="V27" s="2">
        <v>0</v>
      </c>
      <c r="W27" s="2">
        <v>2286</v>
      </c>
      <c r="X27" s="2">
        <v>0</v>
      </c>
      <c r="Y27" s="2">
        <v>0</v>
      </c>
      <c r="Z27" s="2">
        <v>0</v>
      </c>
      <c r="AA27" s="1">
        <f t="shared" ref="AA27:AB30" si="14">Q27+S27+U27+W27+Y27</f>
        <v>4019</v>
      </c>
      <c r="AB27" s="12">
        <f t="shared" si="14"/>
        <v>0</v>
      </c>
      <c r="AC27" s="13">
        <f>AA27+AB27</f>
        <v>4019</v>
      </c>
      <c r="AE27" s="3" t="s">
        <v>12</v>
      </c>
      <c r="AF27" s="2">
        <f t="shared" ref="AF27:AR30" si="15">IFERROR(B27/Q27, "N.A.")</f>
        <v>1482.9332023575639</v>
      </c>
      <c r="AG27" s="2" t="str">
        <f t="shared" si="15"/>
        <v>N.A.</v>
      </c>
      <c r="AH27" s="2">
        <f t="shared" si="15"/>
        <v>4300</v>
      </c>
      <c r="AI27" s="2" t="str">
        <f t="shared" si="15"/>
        <v>N.A.</v>
      </c>
      <c r="AJ27" s="2">
        <f t="shared" si="15"/>
        <v>0</v>
      </c>
      <c r="AK27" s="2" t="str">
        <f t="shared" si="15"/>
        <v>N.A.</v>
      </c>
      <c r="AL27" s="2">
        <f t="shared" si="15"/>
        <v>1761.1579177602798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1659.3296840009953</v>
      </c>
      <c r="AQ27" s="16" t="str">
        <f t="shared" si="15"/>
        <v>N.A.</v>
      </c>
      <c r="AR27" s="13">
        <f t="shared" si="15"/>
        <v>1659.3296840009953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2604230</v>
      </c>
      <c r="C29" s="2">
        <v>16114000</v>
      </c>
      <c r="D29" s="2">
        <v>0</v>
      </c>
      <c r="E29" s="2"/>
      <c r="F29" s="2"/>
      <c r="G29" s="2">
        <v>0</v>
      </c>
      <c r="H29" s="2"/>
      <c r="I29" s="2">
        <v>26400</v>
      </c>
      <c r="J29" s="2">
        <v>0</v>
      </c>
      <c r="K29" s="2"/>
      <c r="L29" s="1">
        <f t="shared" si="13"/>
        <v>2604230</v>
      </c>
      <c r="M29" s="12">
        <f t="shared" si="13"/>
        <v>16140400</v>
      </c>
      <c r="N29" s="13">
        <f>L29+M29</f>
        <v>18744630</v>
      </c>
      <c r="P29" s="3" t="s">
        <v>14</v>
      </c>
      <c r="Q29" s="2">
        <v>697</v>
      </c>
      <c r="R29" s="2">
        <v>2122</v>
      </c>
      <c r="S29" s="2">
        <v>118</v>
      </c>
      <c r="T29" s="2">
        <v>0</v>
      </c>
      <c r="U29" s="2">
        <v>0</v>
      </c>
      <c r="V29" s="2">
        <v>179</v>
      </c>
      <c r="W29" s="2">
        <v>0</v>
      </c>
      <c r="X29" s="2">
        <v>88</v>
      </c>
      <c r="Y29" s="2">
        <v>69</v>
      </c>
      <c r="Z29" s="2">
        <v>0</v>
      </c>
      <c r="AA29" s="1">
        <f t="shared" si="14"/>
        <v>884</v>
      </c>
      <c r="AB29" s="12">
        <f t="shared" si="14"/>
        <v>2389</v>
      </c>
      <c r="AC29" s="13">
        <f>AA29+AB29</f>
        <v>3273</v>
      </c>
      <c r="AE29" s="3" t="s">
        <v>14</v>
      </c>
      <c r="AF29" s="2">
        <f t="shared" si="15"/>
        <v>3736.3414634146343</v>
      </c>
      <c r="AG29" s="2">
        <f t="shared" si="15"/>
        <v>7593.7794533459</v>
      </c>
      <c r="AH29" s="2">
        <f t="shared" si="15"/>
        <v>0</v>
      </c>
      <c r="AI29" s="2" t="str">
        <f t="shared" si="15"/>
        <v>N.A.</v>
      </c>
      <c r="AJ29" s="2" t="str">
        <f t="shared" si="15"/>
        <v>N.A.</v>
      </c>
      <c r="AK29" s="2">
        <f t="shared" si="15"/>
        <v>0</v>
      </c>
      <c r="AL29" s="2" t="str">
        <f t="shared" si="15"/>
        <v>N.A.</v>
      </c>
      <c r="AM29" s="2">
        <f t="shared" si="15"/>
        <v>300</v>
      </c>
      <c r="AN29" s="2">
        <f t="shared" si="15"/>
        <v>0</v>
      </c>
      <c r="AO29" s="2" t="str">
        <f t="shared" si="15"/>
        <v>N.A.</v>
      </c>
      <c r="AP29" s="15">
        <f t="shared" si="15"/>
        <v>2945.9615384615386</v>
      </c>
      <c r="AQ29" s="16">
        <f t="shared" si="15"/>
        <v>6756.132272917539</v>
      </c>
      <c r="AR29" s="13">
        <f t="shared" si="15"/>
        <v>5727.0485792850595</v>
      </c>
    </row>
    <row r="30" spans="1:44" ht="15" customHeight="1" thickBot="1" x14ac:dyDescent="0.3">
      <c r="A30" s="3" t="s">
        <v>15</v>
      </c>
      <c r="B30" s="2"/>
      <c r="C30" s="2"/>
      <c r="D30" s="2">
        <v>56760</v>
      </c>
      <c r="E30" s="2"/>
      <c r="F30" s="2"/>
      <c r="G30" s="2">
        <v>1276960</v>
      </c>
      <c r="H30" s="2">
        <v>418218</v>
      </c>
      <c r="I30" s="2"/>
      <c r="J30" s="2">
        <v>0</v>
      </c>
      <c r="K30" s="2"/>
      <c r="L30" s="1">
        <f t="shared" si="13"/>
        <v>474978</v>
      </c>
      <c r="M30" s="12">
        <f t="shared" si="13"/>
        <v>1276960</v>
      </c>
      <c r="N30" s="13">
        <f>L30+M30</f>
        <v>1751938</v>
      </c>
      <c r="P30" s="3" t="s">
        <v>15</v>
      </c>
      <c r="Q30" s="2">
        <v>0</v>
      </c>
      <c r="R30" s="2">
        <v>0</v>
      </c>
      <c r="S30" s="2">
        <v>88</v>
      </c>
      <c r="T30" s="2">
        <v>0</v>
      </c>
      <c r="U30" s="2">
        <v>0</v>
      </c>
      <c r="V30" s="2">
        <v>385</v>
      </c>
      <c r="W30" s="2">
        <v>4275</v>
      </c>
      <c r="X30" s="2">
        <v>0</v>
      </c>
      <c r="Y30" s="2">
        <v>1856</v>
      </c>
      <c r="Z30" s="2">
        <v>0</v>
      </c>
      <c r="AA30" s="1">
        <f t="shared" si="14"/>
        <v>6219</v>
      </c>
      <c r="AB30" s="12">
        <f t="shared" si="14"/>
        <v>385</v>
      </c>
      <c r="AC30" s="18">
        <f>AA30+AB30</f>
        <v>6604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>
        <f t="shared" si="15"/>
        <v>645</v>
      </c>
      <c r="AI30" s="2" t="str">
        <f t="shared" si="15"/>
        <v>N.A.</v>
      </c>
      <c r="AJ30" s="2" t="str">
        <f t="shared" si="15"/>
        <v>N.A.</v>
      </c>
      <c r="AK30" s="2">
        <f t="shared" si="15"/>
        <v>3316.7792207792209</v>
      </c>
      <c r="AL30" s="2">
        <f t="shared" si="15"/>
        <v>97.828771929824555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76.375301495417276</v>
      </c>
      <c r="AQ30" s="16">
        <f t="shared" si="15"/>
        <v>3316.7792207792209</v>
      </c>
      <c r="AR30" s="13">
        <f t="shared" si="15"/>
        <v>265.28437310720773</v>
      </c>
    </row>
    <row r="31" spans="1:44" ht="15" customHeight="1" thickBot="1" x14ac:dyDescent="0.3">
      <c r="A31" s="4" t="s">
        <v>16</v>
      </c>
      <c r="B31" s="2">
        <f t="shared" ref="B31:K31" si="16">SUM(B27:B30)</f>
        <v>4868669</v>
      </c>
      <c r="C31" s="2">
        <f t="shared" si="16"/>
        <v>16114000</v>
      </c>
      <c r="D31" s="2">
        <f t="shared" si="16"/>
        <v>435160</v>
      </c>
      <c r="E31" s="2">
        <f t="shared" si="16"/>
        <v>0</v>
      </c>
      <c r="F31" s="2">
        <f t="shared" si="16"/>
        <v>0</v>
      </c>
      <c r="G31" s="2">
        <f t="shared" si="16"/>
        <v>1276960</v>
      </c>
      <c r="H31" s="2">
        <f t="shared" si="16"/>
        <v>4444225</v>
      </c>
      <c r="I31" s="2">
        <f t="shared" si="16"/>
        <v>26400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9748054</v>
      </c>
      <c r="M31" s="12">
        <f t="shared" ref="M31" si="18">C31+E31+G31+I31+K31</f>
        <v>17417360</v>
      </c>
      <c r="N31" s="18">
        <f>L31+M31</f>
        <v>27165414</v>
      </c>
      <c r="P31" s="4" t="s">
        <v>16</v>
      </c>
      <c r="Q31" s="2">
        <f t="shared" ref="Q31:Z31" si="19">SUM(Q27:Q30)</f>
        <v>2224</v>
      </c>
      <c r="R31" s="2">
        <f t="shared" si="19"/>
        <v>2122</v>
      </c>
      <c r="S31" s="2">
        <f t="shared" si="19"/>
        <v>294</v>
      </c>
      <c r="T31" s="2">
        <f t="shared" si="19"/>
        <v>0</v>
      </c>
      <c r="U31" s="2">
        <f t="shared" si="19"/>
        <v>118</v>
      </c>
      <c r="V31" s="2">
        <f t="shared" si="19"/>
        <v>564</v>
      </c>
      <c r="W31" s="2">
        <f t="shared" si="19"/>
        <v>6561</v>
      </c>
      <c r="X31" s="2">
        <f t="shared" si="19"/>
        <v>88</v>
      </c>
      <c r="Y31" s="2">
        <f t="shared" si="19"/>
        <v>1925</v>
      </c>
      <c r="Z31" s="2">
        <f t="shared" si="19"/>
        <v>0</v>
      </c>
      <c r="AA31" s="1">
        <f t="shared" ref="AA31" si="20">Q31+S31+U31+W31+Y31</f>
        <v>11122</v>
      </c>
      <c r="AB31" s="12">
        <f t="shared" ref="AB31" si="21">R31+T31+V31+X31+Z31</f>
        <v>2774</v>
      </c>
      <c r="AC31" s="13">
        <f>AA31+AB31</f>
        <v>13896</v>
      </c>
      <c r="AE31" s="4" t="s">
        <v>16</v>
      </c>
      <c r="AF31" s="2">
        <f t="shared" ref="AF31:AO31" si="22">IFERROR(B31/Q31, "N.A.")</f>
        <v>2189.1497302158273</v>
      </c>
      <c r="AG31" s="2">
        <f t="shared" si="22"/>
        <v>7593.7794533459</v>
      </c>
      <c r="AH31" s="2">
        <f t="shared" si="22"/>
        <v>1480.1360544217687</v>
      </c>
      <c r="AI31" s="2" t="str">
        <f t="shared" si="22"/>
        <v>N.A.</v>
      </c>
      <c r="AJ31" s="2">
        <f t="shared" si="22"/>
        <v>0</v>
      </c>
      <c r="AK31" s="2">
        <f t="shared" si="22"/>
        <v>2264.1134751773052</v>
      </c>
      <c r="AL31" s="2">
        <f t="shared" si="22"/>
        <v>677.37006553878985</v>
      </c>
      <c r="AM31" s="2">
        <f t="shared" si="22"/>
        <v>300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876.46592339507288</v>
      </c>
      <c r="AQ31" s="16">
        <f t="shared" ref="AQ31" si="24">IFERROR(M31/AB31, "N.A.")</f>
        <v>6278.7887527036773</v>
      </c>
      <c r="AR31" s="13">
        <f t="shared" ref="AR31" si="25">IFERROR(N31/AC31, "N.A.")</f>
        <v>1954.9088946459412</v>
      </c>
    </row>
    <row r="32" spans="1:44" ht="15" customHeight="1" thickBot="1" x14ac:dyDescent="0.3">
      <c r="A32" s="5" t="s">
        <v>0</v>
      </c>
      <c r="B32" s="48">
        <f>B31+C31</f>
        <v>20982669</v>
      </c>
      <c r="C32" s="49"/>
      <c r="D32" s="48">
        <f>D31+E31</f>
        <v>435160</v>
      </c>
      <c r="E32" s="49"/>
      <c r="F32" s="48">
        <f>F31+G31</f>
        <v>1276960</v>
      </c>
      <c r="G32" s="49"/>
      <c r="H32" s="48">
        <f>H31+I31</f>
        <v>4470625</v>
      </c>
      <c r="I32" s="49"/>
      <c r="J32" s="48">
        <f>J31+K31</f>
        <v>0</v>
      </c>
      <c r="K32" s="49"/>
      <c r="L32" s="48">
        <f>L31+M31</f>
        <v>27165414</v>
      </c>
      <c r="M32" s="50"/>
      <c r="N32" s="19">
        <f>B32+D32+F32+H32+J32</f>
        <v>27165414</v>
      </c>
      <c r="P32" s="5" t="s">
        <v>0</v>
      </c>
      <c r="Q32" s="48">
        <f>Q31+R31</f>
        <v>4346</v>
      </c>
      <c r="R32" s="49"/>
      <c r="S32" s="48">
        <f>S31+T31</f>
        <v>294</v>
      </c>
      <c r="T32" s="49"/>
      <c r="U32" s="48">
        <f>U31+V31</f>
        <v>682</v>
      </c>
      <c r="V32" s="49"/>
      <c r="W32" s="48">
        <f>W31+X31</f>
        <v>6649</v>
      </c>
      <c r="X32" s="49"/>
      <c r="Y32" s="48">
        <f>Y31+Z31</f>
        <v>1925</v>
      </c>
      <c r="Z32" s="49"/>
      <c r="AA32" s="48">
        <f>AA31+AB31</f>
        <v>13896</v>
      </c>
      <c r="AB32" s="49"/>
      <c r="AC32" s="20">
        <f>Q32+S32+U32+W32+Y32</f>
        <v>13896</v>
      </c>
      <c r="AE32" s="5" t="s">
        <v>0</v>
      </c>
      <c r="AF32" s="28">
        <f>IFERROR(B32/Q32,"N.A.")</f>
        <v>4828.0416474919466</v>
      </c>
      <c r="AG32" s="29"/>
      <c r="AH32" s="28">
        <f>IFERROR(D32/S32,"N.A.")</f>
        <v>1480.1360544217687</v>
      </c>
      <c r="AI32" s="29"/>
      <c r="AJ32" s="28">
        <f>IFERROR(F32/U32,"N.A.")</f>
        <v>1872.3753665689151</v>
      </c>
      <c r="AK32" s="29"/>
      <c r="AL32" s="28">
        <f>IFERROR(H32/W32,"N.A.")</f>
        <v>672.37554519476612</v>
      </c>
      <c r="AM32" s="29"/>
      <c r="AN32" s="28">
        <f>IFERROR(J32/Y32,"N.A.")</f>
        <v>0</v>
      </c>
      <c r="AO32" s="29"/>
      <c r="AP32" s="28">
        <f>IFERROR(L32/AA32,"N.A.")</f>
        <v>1954.9088946459412</v>
      </c>
      <c r="AQ32" s="29"/>
      <c r="AR32" s="17">
        <f>IFERROR(N32/AC32, "N.A.")</f>
        <v>1954.9088946459412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423846</v>
      </c>
      <c r="C39" s="2"/>
      <c r="D39" s="2"/>
      <c r="E39" s="2"/>
      <c r="F39" s="2">
        <v>727560</v>
      </c>
      <c r="G39" s="2"/>
      <c r="H39" s="2">
        <v>3210234.9999999991</v>
      </c>
      <c r="I39" s="2"/>
      <c r="J39" s="2">
        <v>0</v>
      </c>
      <c r="K39" s="2"/>
      <c r="L39" s="1">
        <f t="shared" ref="L39:M42" si="26">B39+D39+F39+H39+J39</f>
        <v>4361640.9999999991</v>
      </c>
      <c r="M39" s="12">
        <f t="shared" si="26"/>
        <v>0</v>
      </c>
      <c r="N39" s="13">
        <f>L39+M39</f>
        <v>4361640.9999999991</v>
      </c>
      <c r="P39" s="3" t="s">
        <v>12</v>
      </c>
      <c r="Q39" s="2">
        <v>282</v>
      </c>
      <c r="R39" s="2">
        <v>0</v>
      </c>
      <c r="S39" s="2">
        <v>0</v>
      </c>
      <c r="T39" s="2">
        <v>0</v>
      </c>
      <c r="U39" s="2">
        <v>282</v>
      </c>
      <c r="V39" s="2">
        <v>0</v>
      </c>
      <c r="W39" s="2">
        <v>3354</v>
      </c>
      <c r="X39" s="2">
        <v>0</v>
      </c>
      <c r="Y39" s="2">
        <v>977</v>
      </c>
      <c r="Z39" s="2">
        <v>0</v>
      </c>
      <c r="AA39" s="1">
        <f t="shared" ref="AA39:AB42" si="27">Q39+S39+U39+W39+Y39</f>
        <v>4895</v>
      </c>
      <c r="AB39" s="12">
        <f t="shared" si="27"/>
        <v>0</v>
      </c>
      <c r="AC39" s="13">
        <f>AA39+AB39</f>
        <v>4895</v>
      </c>
      <c r="AE39" s="3" t="s">
        <v>12</v>
      </c>
      <c r="AF39" s="2">
        <f t="shared" ref="AF39:AR42" si="28">IFERROR(B39/Q39, "N.A.")</f>
        <v>1503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2580</v>
      </c>
      <c r="AK39" s="2" t="str">
        <f t="shared" si="28"/>
        <v>N.A.</v>
      </c>
      <c r="AL39" s="2">
        <f t="shared" si="28"/>
        <v>957.13625521765027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891.04004085801819</v>
      </c>
      <c r="AQ39" s="16" t="str">
        <f t="shared" si="28"/>
        <v>N.A.</v>
      </c>
      <c r="AR39" s="13">
        <f t="shared" si="28"/>
        <v>891.04004085801819</v>
      </c>
    </row>
    <row r="40" spans="1:44" ht="15" customHeight="1" thickBot="1" x14ac:dyDescent="0.3">
      <c r="A40" s="3" t="s">
        <v>13</v>
      </c>
      <c r="B40" s="2">
        <v>2401955.0000000005</v>
      </c>
      <c r="C40" s="2">
        <v>848820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2401955.0000000005</v>
      </c>
      <c r="M40" s="12">
        <f t="shared" si="26"/>
        <v>848820</v>
      </c>
      <c r="N40" s="13">
        <f>L40+M40</f>
        <v>3250775.0000000005</v>
      </c>
      <c r="P40" s="3" t="s">
        <v>13</v>
      </c>
      <c r="Q40" s="2">
        <v>1212</v>
      </c>
      <c r="R40" s="2">
        <v>282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1212</v>
      </c>
      <c r="AB40" s="12">
        <f t="shared" si="27"/>
        <v>282</v>
      </c>
      <c r="AC40" s="13">
        <f>AA40+AB40</f>
        <v>1494</v>
      </c>
      <c r="AE40" s="3" t="s">
        <v>13</v>
      </c>
      <c r="AF40" s="2">
        <f t="shared" si="28"/>
        <v>1981.811056105611</v>
      </c>
      <c r="AG40" s="2">
        <f t="shared" si="28"/>
        <v>3010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1981.811056105611</v>
      </c>
      <c r="AQ40" s="16">
        <f t="shared" si="28"/>
        <v>3010</v>
      </c>
      <c r="AR40" s="13">
        <f t="shared" si="28"/>
        <v>2175.8868808567609</v>
      </c>
    </row>
    <row r="41" spans="1:44" ht="15" customHeight="1" thickBot="1" x14ac:dyDescent="0.3">
      <c r="A41" s="3" t="s">
        <v>14</v>
      </c>
      <c r="B41" s="2">
        <v>1497260</v>
      </c>
      <c r="C41" s="2">
        <v>6781600</v>
      </c>
      <c r="D41" s="2"/>
      <c r="E41" s="2"/>
      <c r="F41" s="2"/>
      <c r="G41" s="2"/>
      <c r="H41" s="2"/>
      <c r="I41" s="2">
        <v>322200</v>
      </c>
      <c r="J41" s="2">
        <v>0</v>
      </c>
      <c r="K41" s="2"/>
      <c r="L41" s="1">
        <f t="shared" si="26"/>
        <v>1497260</v>
      </c>
      <c r="M41" s="12">
        <f t="shared" si="26"/>
        <v>7103800</v>
      </c>
      <c r="N41" s="13">
        <f>L41+M41</f>
        <v>8601060</v>
      </c>
      <c r="P41" s="3" t="s">
        <v>14</v>
      </c>
      <c r="Q41" s="2">
        <v>800</v>
      </c>
      <c r="R41" s="2">
        <v>1452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179</v>
      </c>
      <c r="Y41" s="2">
        <v>1189</v>
      </c>
      <c r="Z41" s="2">
        <v>0</v>
      </c>
      <c r="AA41" s="1">
        <f t="shared" si="27"/>
        <v>1989</v>
      </c>
      <c r="AB41" s="12">
        <f t="shared" si="27"/>
        <v>1631</v>
      </c>
      <c r="AC41" s="13">
        <f>AA41+AB41</f>
        <v>3620</v>
      </c>
      <c r="AE41" s="3" t="s">
        <v>14</v>
      </c>
      <c r="AF41" s="2">
        <f t="shared" si="28"/>
        <v>1871.575</v>
      </c>
      <c r="AG41" s="2">
        <f t="shared" si="28"/>
        <v>4670.5234159779611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1800</v>
      </c>
      <c r="AN41" s="2">
        <f t="shared" si="28"/>
        <v>0</v>
      </c>
      <c r="AO41" s="2" t="str">
        <f t="shared" si="28"/>
        <v>N.A.</v>
      </c>
      <c r="AP41" s="15">
        <f t="shared" si="28"/>
        <v>752.7702362996481</v>
      </c>
      <c r="AQ41" s="16">
        <f t="shared" si="28"/>
        <v>4355.487431023912</v>
      </c>
      <c r="AR41" s="13">
        <f t="shared" si="28"/>
        <v>2375.9834254143648</v>
      </c>
    </row>
    <row r="42" spans="1:44" ht="15" customHeight="1" thickBot="1" x14ac:dyDescent="0.3">
      <c r="A42" s="3" t="s">
        <v>15</v>
      </c>
      <c r="B42" s="2">
        <v>50740</v>
      </c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50740</v>
      </c>
      <c r="M42" s="12">
        <f t="shared" si="26"/>
        <v>0</v>
      </c>
      <c r="N42" s="13">
        <f>L42+M42</f>
        <v>50740</v>
      </c>
      <c r="P42" s="3" t="s">
        <v>15</v>
      </c>
      <c r="Q42" s="2">
        <v>118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728</v>
      </c>
      <c r="Z42" s="2">
        <v>0</v>
      </c>
      <c r="AA42" s="1">
        <f t="shared" si="27"/>
        <v>846</v>
      </c>
      <c r="AB42" s="12">
        <f t="shared" si="27"/>
        <v>0</v>
      </c>
      <c r="AC42" s="13">
        <f>AA42+AB42</f>
        <v>846</v>
      </c>
      <c r="AE42" s="3" t="s">
        <v>15</v>
      </c>
      <c r="AF42" s="2">
        <f t="shared" si="28"/>
        <v>430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59.976359338061464</v>
      </c>
      <c r="AQ42" s="16" t="str">
        <f t="shared" si="28"/>
        <v>N.A.</v>
      </c>
      <c r="AR42" s="13">
        <f t="shared" si="28"/>
        <v>59.976359338061464</v>
      </c>
    </row>
    <row r="43" spans="1:44" ht="15" customHeight="1" thickBot="1" x14ac:dyDescent="0.3">
      <c r="A43" s="4" t="s">
        <v>16</v>
      </c>
      <c r="B43" s="2">
        <f t="shared" ref="B43:K43" si="29">SUM(B39:B42)</f>
        <v>4373801</v>
      </c>
      <c r="C43" s="2">
        <f t="shared" si="29"/>
        <v>7630420</v>
      </c>
      <c r="D43" s="2">
        <f t="shared" si="29"/>
        <v>0</v>
      </c>
      <c r="E43" s="2">
        <f t="shared" si="29"/>
        <v>0</v>
      </c>
      <c r="F43" s="2">
        <f t="shared" si="29"/>
        <v>727560</v>
      </c>
      <c r="G43" s="2">
        <f t="shared" si="29"/>
        <v>0</v>
      </c>
      <c r="H43" s="2">
        <f t="shared" si="29"/>
        <v>3210234.9999999991</v>
      </c>
      <c r="I43" s="2">
        <f t="shared" si="29"/>
        <v>322200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8311595.9999999991</v>
      </c>
      <c r="M43" s="12">
        <f t="shared" ref="M43" si="31">C43+E43+G43+I43+K43</f>
        <v>7952620</v>
      </c>
      <c r="N43" s="18">
        <f>L43+M43</f>
        <v>16264216</v>
      </c>
      <c r="P43" s="4" t="s">
        <v>16</v>
      </c>
      <c r="Q43" s="2">
        <f t="shared" ref="Q43:Z43" si="32">SUM(Q39:Q42)</f>
        <v>2412</v>
      </c>
      <c r="R43" s="2">
        <f t="shared" si="32"/>
        <v>1734</v>
      </c>
      <c r="S43" s="2">
        <f t="shared" si="32"/>
        <v>0</v>
      </c>
      <c r="T43" s="2">
        <f t="shared" si="32"/>
        <v>0</v>
      </c>
      <c r="U43" s="2">
        <f t="shared" si="32"/>
        <v>282</v>
      </c>
      <c r="V43" s="2">
        <f t="shared" si="32"/>
        <v>0</v>
      </c>
      <c r="W43" s="2">
        <f t="shared" si="32"/>
        <v>3354</v>
      </c>
      <c r="X43" s="2">
        <f t="shared" si="32"/>
        <v>179</v>
      </c>
      <c r="Y43" s="2">
        <f t="shared" si="32"/>
        <v>2894</v>
      </c>
      <c r="Z43" s="2">
        <f t="shared" si="32"/>
        <v>0</v>
      </c>
      <c r="AA43" s="1">
        <f t="shared" ref="AA43" si="33">Q43+S43+U43+W43+Y43</f>
        <v>8942</v>
      </c>
      <c r="AB43" s="12">
        <f t="shared" ref="AB43" si="34">R43+T43+V43+X43+Z43</f>
        <v>1913</v>
      </c>
      <c r="AC43" s="18">
        <f>AA43+AB43</f>
        <v>10855</v>
      </c>
      <c r="AE43" s="4" t="s">
        <v>16</v>
      </c>
      <c r="AF43" s="2">
        <f t="shared" ref="AF43:AO43" si="35">IFERROR(B43/Q43, "N.A.")</f>
        <v>1813.3503316749586</v>
      </c>
      <c r="AG43" s="2">
        <f t="shared" si="35"/>
        <v>4400.4728950403687</v>
      </c>
      <c r="AH43" s="2" t="str">
        <f t="shared" si="35"/>
        <v>N.A.</v>
      </c>
      <c r="AI43" s="2" t="str">
        <f t="shared" si="35"/>
        <v>N.A.</v>
      </c>
      <c r="AJ43" s="2">
        <f t="shared" si="35"/>
        <v>2580</v>
      </c>
      <c r="AK43" s="2" t="str">
        <f t="shared" si="35"/>
        <v>N.A.</v>
      </c>
      <c r="AL43" s="2">
        <f t="shared" si="35"/>
        <v>957.13625521765027</v>
      </c>
      <c r="AM43" s="2">
        <f t="shared" si="35"/>
        <v>1800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929.50078282263462</v>
      </c>
      <c r="AQ43" s="16">
        <f t="shared" ref="AQ43" si="37">IFERROR(M43/AB43, "N.A.")</f>
        <v>4157.1458442237326</v>
      </c>
      <c r="AR43" s="13">
        <f t="shared" ref="AR43" si="38">IFERROR(N43/AC43, "N.A.")</f>
        <v>1498.3156149239981</v>
      </c>
    </row>
    <row r="44" spans="1:44" ht="15" customHeight="1" thickBot="1" x14ac:dyDescent="0.3">
      <c r="A44" s="5" t="s">
        <v>0</v>
      </c>
      <c r="B44" s="48">
        <f>B43+C43</f>
        <v>12004221</v>
      </c>
      <c r="C44" s="49"/>
      <c r="D44" s="48">
        <f>D43+E43</f>
        <v>0</v>
      </c>
      <c r="E44" s="49"/>
      <c r="F44" s="48">
        <f>F43+G43</f>
        <v>727560</v>
      </c>
      <c r="G44" s="49"/>
      <c r="H44" s="48">
        <f>H43+I43</f>
        <v>3532434.9999999991</v>
      </c>
      <c r="I44" s="49"/>
      <c r="J44" s="48">
        <f>J43+K43</f>
        <v>0</v>
      </c>
      <c r="K44" s="49"/>
      <c r="L44" s="48">
        <f>L43+M43</f>
        <v>16264216</v>
      </c>
      <c r="M44" s="50"/>
      <c r="N44" s="19">
        <f>B44+D44+F44+H44+J44</f>
        <v>16264216</v>
      </c>
      <c r="P44" s="5" t="s">
        <v>0</v>
      </c>
      <c r="Q44" s="48">
        <f>Q43+R43</f>
        <v>4146</v>
      </c>
      <c r="R44" s="49"/>
      <c r="S44" s="48">
        <f>S43+T43</f>
        <v>0</v>
      </c>
      <c r="T44" s="49"/>
      <c r="U44" s="48">
        <f>U43+V43</f>
        <v>282</v>
      </c>
      <c r="V44" s="49"/>
      <c r="W44" s="48">
        <f>W43+X43</f>
        <v>3533</v>
      </c>
      <c r="X44" s="49"/>
      <c r="Y44" s="48">
        <f>Y43+Z43</f>
        <v>2894</v>
      </c>
      <c r="Z44" s="49"/>
      <c r="AA44" s="48">
        <f>AA43+AB43</f>
        <v>10855</v>
      </c>
      <c r="AB44" s="50"/>
      <c r="AC44" s="19">
        <f>Q44+S44+U44+W44+Y44</f>
        <v>10855</v>
      </c>
      <c r="AE44" s="5" t="s">
        <v>0</v>
      </c>
      <c r="AF44" s="28">
        <f>IFERROR(B44/Q44,"N.A.")</f>
        <v>2895.3740955137482</v>
      </c>
      <c r="AG44" s="29"/>
      <c r="AH44" s="28" t="str">
        <f>IFERROR(D44/S44,"N.A.")</f>
        <v>N.A.</v>
      </c>
      <c r="AI44" s="29"/>
      <c r="AJ44" s="28">
        <f>IFERROR(F44/U44,"N.A.")</f>
        <v>2580</v>
      </c>
      <c r="AK44" s="29"/>
      <c r="AL44" s="28">
        <f>IFERROR(H44/W44,"N.A.")</f>
        <v>999.84007925275944</v>
      </c>
      <c r="AM44" s="29"/>
      <c r="AN44" s="28">
        <f>IFERROR(J44/Y44,"N.A.")</f>
        <v>0</v>
      </c>
      <c r="AO44" s="29"/>
      <c r="AP44" s="28">
        <f>IFERROR(L44/AA44,"N.A.")</f>
        <v>1498.3156149239981</v>
      </c>
      <c r="AQ44" s="29"/>
      <c r="AR44" s="17">
        <f>IFERROR(N44/AC44, "N.A.")</f>
        <v>1498.3156149239981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457090</v>
      </c>
      <c r="C15" s="2"/>
      <c r="D15" s="2">
        <v>2349090.0000000005</v>
      </c>
      <c r="E15" s="2"/>
      <c r="F15" s="2">
        <v>269696</v>
      </c>
      <c r="G15" s="2"/>
      <c r="H15" s="2">
        <v>9806965</v>
      </c>
      <c r="I15" s="2"/>
      <c r="J15" s="2">
        <v>0</v>
      </c>
      <c r="K15" s="2"/>
      <c r="L15" s="1">
        <f t="shared" ref="L15:M18" si="0">B15+D15+F15+H15+J15</f>
        <v>12882841</v>
      </c>
      <c r="M15" s="12">
        <f t="shared" si="0"/>
        <v>0</v>
      </c>
      <c r="N15" s="13">
        <f>L15+M15</f>
        <v>12882841</v>
      </c>
      <c r="P15" s="3" t="s">
        <v>12</v>
      </c>
      <c r="Q15" s="2">
        <v>181</v>
      </c>
      <c r="R15" s="2">
        <v>0</v>
      </c>
      <c r="S15" s="2">
        <v>339</v>
      </c>
      <c r="T15" s="2">
        <v>0</v>
      </c>
      <c r="U15" s="2">
        <v>112</v>
      </c>
      <c r="V15" s="2">
        <v>0</v>
      </c>
      <c r="W15" s="2">
        <v>2427</v>
      </c>
      <c r="X15" s="2">
        <v>0</v>
      </c>
      <c r="Y15" s="2">
        <v>301</v>
      </c>
      <c r="Z15" s="2">
        <v>0</v>
      </c>
      <c r="AA15" s="1">
        <f t="shared" ref="AA15:AB18" si="1">Q15+S15+U15+W15+Y15</f>
        <v>3360</v>
      </c>
      <c r="AB15" s="12">
        <f t="shared" si="1"/>
        <v>0</v>
      </c>
      <c r="AC15" s="13">
        <f>AA15+AB15</f>
        <v>3360</v>
      </c>
      <c r="AE15" s="3" t="s">
        <v>12</v>
      </c>
      <c r="AF15" s="2">
        <f t="shared" ref="AF15:AR18" si="2">IFERROR(B15/Q15, "N.A.")</f>
        <v>2525.3591160220994</v>
      </c>
      <c r="AG15" s="2" t="str">
        <f t="shared" si="2"/>
        <v>N.A.</v>
      </c>
      <c r="AH15" s="2">
        <f t="shared" si="2"/>
        <v>6929.4690265486743</v>
      </c>
      <c r="AI15" s="2" t="str">
        <f t="shared" si="2"/>
        <v>N.A.</v>
      </c>
      <c r="AJ15" s="2">
        <f t="shared" si="2"/>
        <v>2408</v>
      </c>
      <c r="AK15" s="2" t="str">
        <f t="shared" si="2"/>
        <v>N.A.</v>
      </c>
      <c r="AL15" s="2">
        <f t="shared" si="2"/>
        <v>4040.776679027606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3834.1788690476192</v>
      </c>
      <c r="AQ15" s="16" t="str">
        <f t="shared" si="2"/>
        <v>N.A.</v>
      </c>
      <c r="AR15" s="13">
        <f t="shared" si="2"/>
        <v>3834.1788690476192</v>
      </c>
    </row>
    <row r="16" spans="1:44" ht="15" customHeight="1" thickBot="1" x14ac:dyDescent="0.3">
      <c r="A16" s="3" t="s">
        <v>13</v>
      </c>
      <c r="B16" s="2">
        <v>819224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819224</v>
      </c>
      <c r="M16" s="12">
        <f t="shared" si="0"/>
        <v>0</v>
      </c>
      <c r="N16" s="13">
        <f>L16+M16</f>
        <v>819224</v>
      </c>
      <c r="P16" s="3" t="s">
        <v>13</v>
      </c>
      <c r="Q16" s="2">
        <v>428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428</v>
      </c>
      <c r="AB16" s="12">
        <f t="shared" si="1"/>
        <v>0</v>
      </c>
      <c r="AC16" s="13">
        <f>AA16+AB16</f>
        <v>428</v>
      </c>
      <c r="AE16" s="3" t="s">
        <v>13</v>
      </c>
      <c r="AF16" s="2">
        <f t="shared" si="2"/>
        <v>1914.0747663551401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1914.0747663551401</v>
      </c>
      <c r="AQ16" s="16" t="str">
        <f t="shared" si="2"/>
        <v>N.A.</v>
      </c>
      <c r="AR16" s="13">
        <f t="shared" si="2"/>
        <v>1914.0747663551401</v>
      </c>
    </row>
    <row r="17" spans="1:44" ht="15" customHeight="1" thickBot="1" x14ac:dyDescent="0.3">
      <c r="A17" s="3" t="s">
        <v>14</v>
      </c>
      <c r="B17" s="2">
        <v>2091670.0000000005</v>
      </c>
      <c r="C17" s="2">
        <v>9715913</v>
      </c>
      <c r="D17" s="2"/>
      <c r="E17" s="2"/>
      <c r="F17" s="2"/>
      <c r="G17" s="2"/>
      <c r="H17" s="2"/>
      <c r="I17" s="2">
        <v>1686699.9999999998</v>
      </c>
      <c r="J17" s="2"/>
      <c r="K17" s="2"/>
      <c r="L17" s="1">
        <f t="shared" si="0"/>
        <v>2091670.0000000005</v>
      </c>
      <c r="M17" s="12">
        <f t="shared" si="0"/>
        <v>11402613</v>
      </c>
      <c r="N17" s="13">
        <f>L17+M17</f>
        <v>13494283</v>
      </c>
      <c r="P17" s="3" t="s">
        <v>14</v>
      </c>
      <c r="Q17" s="2">
        <v>876</v>
      </c>
      <c r="R17" s="2">
        <v>1799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1513</v>
      </c>
      <c r="Y17" s="2">
        <v>0</v>
      </c>
      <c r="Z17" s="2">
        <v>0</v>
      </c>
      <c r="AA17" s="1">
        <f t="shared" si="1"/>
        <v>876</v>
      </c>
      <c r="AB17" s="12">
        <f t="shared" si="1"/>
        <v>3312</v>
      </c>
      <c r="AC17" s="13">
        <f>AA17+AB17</f>
        <v>4188</v>
      </c>
      <c r="AE17" s="3" t="s">
        <v>14</v>
      </c>
      <c r="AF17" s="2">
        <f t="shared" si="2"/>
        <v>2387.7511415525119</v>
      </c>
      <c r="AG17" s="2">
        <f t="shared" si="2"/>
        <v>5400.72984991662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1114.8050231328484</v>
      </c>
      <c r="AN17" s="2" t="str">
        <f t="shared" si="2"/>
        <v>N.A.</v>
      </c>
      <c r="AO17" s="2" t="str">
        <f t="shared" si="2"/>
        <v>N.A.</v>
      </c>
      <c r="AP17" s="15">
        <f t="shared" si="2"/>
        <v>2387.7511415525119</v>
      </c>
      <c r="AQ17" s="16">
        <f t="shared" si="2"/>
        <v>3442.8179347826085</v>
      </c>
      <c r="AR17" s="13">
        <f t="shared" si="2"/>
        <v>3222.130611270296</v>
      </c>
    </row>
    <row r="18" spans="1:44" ht="15" customHeight="1" thickBot="1" x14ac:dyDescent="0.3">
      <c r="A18" s="3" t="s">
        <v>15</v>
      </c>
      <c r="B18" s="2">
        <v>4082419.9999999995</v>
      </c>
      <c r="C18" s="2"/>
      <c r="D18" s="2"/>
      <c r="E18" s="2"/>
      <c r="F18" s="2"/>
      <c r="G18" s="2">
        <v>9301740</v>
      </c>
      <c r="H18" s="2">
        <v>459490.00000000006</v>
      </c>
      <c r="I18" s="2"/>
      <c r="J18" s="2">
        <v>0</v>
      </c>
      <c r="K18" s="2"/>
      <c r="L18" s="1">
        <f t="shared" si="0"/>
        <v>4541910</v>
      </c>
      <c r="M18" s="12">
        <f t="shared" si="0"/>
        <v>9301740</v>
      </c>
      <c r="N18" s="13">
        <f>L18+M18</f>
        <v>13843650</v>
      </c>
      <c r="P18" s="3" t="s">
        <v>15</v>
      </c>
      <c r="Q18" s="2">
        <v>1540</v>
      </c>
      <c r="R18" s="2">
        <v>0</v>
      </c>
      <c r="S18" s="2">
        <v>0</v>
      </c>
      <c r="T18" s="2">
        <v>0</v>
      </c>
      <c r="U18" s="2">
        <v>0</v>
      </c>
      <c r="V18" s="2">
        <v>632</v>
      </c>
      <c r="W18" s="2">
        <v>1484</v>
      </c>
      <c r="X18" s="2">
        <v>0</v>
      </c>
      <c r="Y18" s="2">
        <v>418</v>
      </c>
      <c r="Z18" s="2">
        <v>0</v>
      </c>
      <c r="AA18" s="1">
        <f t="shared" si="1"/>
        <v>3442</v>
      </c>
      <c r="AB18" s="12">
        <f t="shared" si="1"/>
        <v>632</v>
      </c>
      <c r="AC18" s="18">
        <f>AA18+AB18</f>
        <v>4074</v>
      </c>
      <c r="AE18" s="3" t="s">
        <v>15</v>
      </c>
      <c r="AF18" s="2">
        <f t="shared" si="2"/>
        <v>2650.9220779220777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14717.943037974683</v>
      </c>
      <c r="AL18" s="2">
        <f t="shared" si="2"/>
        <v>309.62938005390839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1319.5554909936084</v>
      </c>
      <c r="AQ18" s="16">
        <f t="shared" si="2"/>
        <v>14717.943037974683</v>
      </c>
      <c r="AR18" s="13">
        <f t="shared" si="2"/>
        <v>3398.0486008836524</v>
      </c>
    </row>
    <row r="19" spans="1:44" ht="15" customHeight="1" thickBot="1" x14ac:dyDescent="0.3">
      <c r="A19" s="4" t="s">
        <v>16</v>
      </c>
      <c r="B19" s="2">
        <f t="shared" ref="B19:K19" si="3">SUM(B15:B18)</f>
        <v>7450404</v>
      </c>
      <c r="C19" s="2">
        <f t="shared" si="3"/>
        <v>9715913</v>
      </c>
      <c r="D19" s="2">
        <f t="shared" si="3"/>
        <v>2349090.0000000005</v>
      </c>
      <c r="E19" s="2">
        <f t="shared" si="3"/>
        <v>0</v>
      </c>
      <c r="F19" s="2">
        <f t="shared" si="3"/>
        <v>269696</v>
      </c>
      <c r="G19" s="2">
        <f t="shared" si="3"/>
        <v>9301740</v>
      </c>
      <c r="H19" s="2">
        <f t="shared" si="3"/>
        <v>10266455</v>
      </c>
      <c r="I19" s="2">
        <f t="shared" si="3"/>
        <v>1686699.9999999998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20335645</v>
      </c>
      <c r="M19" s="12">
        <f t="shared" ref="M19" si="5">C19+E19+G19+I19+K19</f>
        <v>20704353</v>
      </c>
      <c r="N19" s="18">
        <f>L19+M19</f>
        <v>41039998</v>
      </c>
      <c r="P19" s="4" t="s">
        <v>16</v>
      </c>
      <c r="Q19" s="2">
        <f t="shared" ref="Q19:Z19" si="6">SUM(Q15:Q18)</f>
        <v>3025</v>
      </c>
      <c r="R19" s="2">
        <f t="shared" si="6"/>
        <v>1799</v>
      </c>
      <c r="S19" s="2">
        <f t="shared" si="6"/>
        <v>339</v>
      </c>
      <c r="T19" s="2">
        <f t="shared" si="6"/>
        <v>0</v>
      </c>
      <c r="U19" s="2">
        <f t="shared" si="6"/>
        <v>112</v>
      </c>
      <c r="V19" s="2">
        <f t="shared" si="6"/>
        <v>632</v>
      </c>
      <c r="W19" s="2">
        <f t="shared" si="6"/>
        <v>3911</v>
      </c>
      <c r="X19" s="2">
        <f t="shared" si="6"/>
        <v>1513</v>
      </c>
      <c r="Y19" s="2">
        <f t="shared" si="6"/>
        <v>719</v>
      </c>
      <c r="Z19" s="2">
        <f t="shared" si="6"/>
        <v>0</v>
      </c>
      <c r="AA19" s="1">
        <f t="shared" ref="AA19" si="7">Q19+S19+U19+W19+Y19</f>
        <v>8106</v>
      </c>
      <c r="AB19" s="12">
        <f t="shared" ref="AB19" si="8">R19+T19+V19+X19+Z19</f>
        <v>3944</v>
      </c>
      <c r="AC19" s="13">
        <f>AA19+AB19</f>
        <v>12050</v>
      </c>
      <c r="AE19" s="4" t="s">
        <v>16</v>
      </c>
      <c r="AF19" s="2">
        <f t="shared" ref="AF19:AO19" si="9">IFERROR(B19/Q19, "N.A.")</f>
        <v>2462.9434710743803</v>
      </c>
      <c r="AG19" s="2">
        <f t="shared" si="9"/>
        <v>5400.72984991662</v>
      </c>
      <c r="AH19" s="2">
        <f t="shared" si="9"/>
        <v>6929.4690265486743</v>
      </c>
      <c r="AI19" s="2" t="str">
        <f t="shared" si="9"/>
        <v>N.A.</v>
      </c>
      <c r="AJ19" s="2">
        <f t="shared" si="9"/>
        <v>2408</v>
      </c>
      <c r="AK19" s="2">
        <f t="shared" si="9"/>
        <v>14717.943037974683</v>
      </c>
      <c r="AL19" s="2">
        <f t="shared" si="9"/>
        <v>2625.020455126566</v>
      </c>
      <c r="AM19" s="2">
        <f t="shared" si="9"/>
        <v>1114.8050231328484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2508.7151492721441</v>
      </c>
      <c r="AQ19" s="16">
        <f t="shared" ref="AQ19" si="11">IFERROR(M19/AB19, "N.A.")</f>
        <v>5249.5824036511158</v>
      </c>
      <c r="AR19" s="13">
        <f t="shared" ref="AR19" si="12">IFERROR(N19/AC19, "N.A.")</f>
        <v>3405.8089626556016</v>
      </c>
    </row>
    <row r="20" spans="1:44" ht="15" customHeight="1" thickBot="1" x14ac:dyDescent="0.3">
      <c r="A20" s="5" t="s">
        <v>0</v>
      </c>
      <c r="B20" s="48">
        <f>B19+C19</f>
        <v>17166317</v>
      </c>
      <c r="C20" s="49"/>
      <c r="D20" s="48">
        <f>D19+E19</f>
        <v>2349090.0000000005</v>
      </c>
      <c r="E20" s="49"/>
      <c r="F20" s="48">
        <f>F19+G19</f>
        <v>9571436</v>
      </c>
      <c r="G20" s="49"/>
      <c r="H20" s="48">
        <f>H19+I19</f>
        <v>11953155</v>
      </c>
      <c r="I20" s="49"/>
      <c r="J20" s="48">
        <f>J19+K19</f>
        <v>0</v>
      </c>
      <c r="K20" s="49"/>
      <c r="L20" s="48">
        <f>L19+M19</f>
        <v>41039998</v>
      </c>
      <c r="M20" s="50"/>
      <c r="N20" s="19">
        <f>B20+D20+F20+H20+J20</f>
        <v>41039998</v>
      </c>
      <c r="P20" s="5" t="s">
        <v>0</v>
      </c>
      <c r="Q20" s="48">
        <f>Q19+R19</f>
        <v>4824</v>
      </c>
      <c r="R20" s="49"/>
      <c r="S20" s="48">
        <f>S19+T19</f>
        <v>339</v>
      </c>
      <c r="T20" s="49"/>
      <c r="U20" s="48">
        <f>U19+V19</f>
        <v>744</v>
      </c>
      <c r="V20" s="49"/>
      <c r="W20" s="48">
        <f>W19+X19</f>
        <v>5424</v>
      </c>
      <c r="X20" s="49"/>
      <c r="Y20" s="48">
        <f>Y19+Z19</f>
        <v>719</v>
      </c>
      <c r="Z20" s="49"/>
      <c r="AA20" s="48">
        <f>AA19+AB19</f>
        <v>12050</v>
      </c>
      <c r="AB20" s="49"/>
      <c r="AC20" s="20">
        <f>Q20+S20+U20+W20+Y20</f>
        <v>12050</v>
      </c>
      <c r="AE20" s="5" t="s">
        <v>0</v>
      </c>
      <c r="AF20" s="28">
        <f>IFERROR(B20/Q20,"N.A.")</f>
        <v>3558.5234245439469</v>
      </c>
      <c r="AG20" s="29"/>
      <c r="AH20" s="28">
        <f>IFERROR(D20/S20,"N.A.")</f>
        <v>6929.4690265486743</v>
      </c>
      <c r="AI20" s="29"/>
      <c r="AJ20" s="28">
        <f>IFERROR(F20/U20,"N.A.")</f>
        <v>12864.833333333334</v>
      </c>
      <c r="AK20" s="29"/>
      <c r="AL20" s="28">
        <f>IFERROR(H20/W20,"N.A.")</f>
        <v>2203.7527654867258</v>
      </c>
      <c r="AM20" s="29"/>
      <c r="AN20" s="28">
        <f>IFERROR(J20/Y20,"N.A.")</f>
        <v>0</v>
      </c>
      <c r="AO20" s="29"/>
      <c r="AP20" s="28">
        <f>IFERROR(L20/AA20,"N.A.")</f>
        <v>3405.8089626556016</v>
      </c>
      <c r="AQ20" s="29"/>
      <c r="AR20" s="17">
        <f>IFERROR(N20/AC20, "N.A.")</f>
        <v>3405.8089626556016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457090</v>
      </c>
      <c r="C27" s="2"/>
      <c r="D27" s="2">
        <v>2349090.0000000005</v>
      </c>
      <c r="E27" s="2"/>
      <c r="F27" s="2">
        <v>269696</v>
      </c>
      <c r="G27" s="2"/>
      <c r="H27" s="2">
        <v>3041825</v>
      </c>
      <c r="I27" s="2"/>
      <c r="J27" s="2">
        <v>0</v>
      </c>
      <c r="K27" s="2"/>
      <c r="L27" s="1">
        <f t="shared" ref="L27:M30" si="13">B27+D27+F27+H27+J27</f>
        <v>6117701</v>
      </c>
      <c r="M27" s="12">
        <f t="shared" si="13"/>
        <v>0</v>
      </c>
      <c r="N27" s="13">
        <f>L27+M27</f>
        <v>6117701</v>
      </c>
      <c r="P27" s="3" t="s">
        <v>12</v>
      </c>
      <c r="Q27" s="2">
        <v>181</v>
      </c>
      <c r="R27" s="2">
        <v>0</v>
      </c>
      <c r="S27" s="2">
        <v>339</v>
      </c>
      <c r="T27" s="2">
        <v>0</v>
      </c>
      <c r="U27" s="2">
        <v>112</v>
      </c>
      <c r="V27" s="2">
        <v>0</v>
      </c>
      <c r="W27" s="2">
        <v>1014</v>
      </c>
      <c r="X27" s="2">
        <v>0</v>
      </c>
      <c r="Y27" s="2">
        <v>102</v>
      </c>
      <c r="Z27" s="2">
        <v>0</v>
      </c>
      <c r="AA27" s="1">
        <f t="shared" ref="AA27:AB30" si="14">Q27+S27+U27+W27+Y27</f>
        <v>1748</v>
      </c>
      <c r="AB27" s="12">
        <f t="shared" si="14"/>
        <v>0</v>
      </c>
      <c r="AC27" s="13">
        <f>AA27+AB27</f>
        <v>1748</v>
      </c>
      <c r="AE27" s="3" t="s">
        <v>12</v>
      </c>
      <c r="AF27" s="2">
        <f t="shared" ref="AF27:AR30" si="15">IFERROR(B27/Q27, "N.A.")</f>
        <v>2525.3591160220994</v>
      </c>
      <c r="AG27" s="2" t="str">
        <f t="shared" si="15"/>
        <v>N.A.</v>
      </c>
      <c r="AH27" s="2">
        <f t="shared" si="15"/>
        <v>6929.4690265486743</v>
      </c>
      <c r="AI27" s="2" t="str">
        <f t="shared" si="15"/>
        <v>N.A.</v>
      </c>
      <c r="AJ27" s="2">
        <f t="shared" si="15"/>
        <v>2408</v>
      </c>
      <c r="AK27" s="2" t="str">
        <f t="shared" si="15"/>
        <v>N.A.</v>
      </c>
      <c r="AL27" s="2">
        <f t="shared" si="15"/>
        <v>2999.8274161735699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3499.8289473684213</v>
      </c>
      <c r="AQ27" s="16" t="str">
        <f t="shared" si="15"/>
        <v>N.A.</v>
      </c>
      <c r="AR27" s="13">
        <f t="shared" si="15"/>
        <v>3499.8289473684213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1755669.9999999998</v>
      </c>
      <c r="C29" s="2">
        <v>7539913.0000000009</v>
      </c>
      <c r="D29" s="2"/>
      <c r="E29" s="2"/>
      <c r="F29" s="2"/>
      <c r="G29" s="2"/>
      <c r="H29" s="2"/>
      <c r="I29" s="2">
        <v>1504999.9999999998</v>
      </c>
      <c r="J29" s="2"/>
      <c r="K29" s="2"/>
      <c r="L29" s="1">
        <f t="shared" si="13"/>
        <v>1755669.9999999998</v>
      </c>
      <c r="M29" s="12">
        <f t="shared" si="13"/>
        <v>9044913</v>
      </c>
      <c r="N29" s="13">
        <f>L29+M29</f>
        <v>10800583</v>
      </c>
      <c r="P29" s="3" t="s">
        <v>14</v>
      </c>
      <c r="Q29" s="2">
        <v>652</v>
      </c>
      <c r="R29" s="2">
        <v>1394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1039</v>
      </c>
      <c r="Y29" s="2">
        <v>0</v>
      </c>
      <c r="Z29" s="2">
        <v>0</v>
      </c>
      <c r="AA29" s="1">
        <f t="shared" si="14"/>
        <v>652</v>
      </c>
      <c r="AB29" s="12">
        <f t="shared" si="14"/>
        <v>2433</v>
      </c>
      <c r="AC29" s="13">
        <f>AA29+AB29</f>
        <v>3085</v>
      </c>
      <c r="AE29" s="3" t="s">
        <v>14</v>
      </c>
      <c r="AF29" s="2">
        <f t="shared" si="15"/>
        <v>2692.7453987730059</v>
      </c>
      <c r="AG29" s="2">
        <f t="shared" si="15"/>
        <v>5408.8328550932574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1448.5081809432145</v>
      </c>
      <c r="AN29" s="2" t="str">
        <f t="shared" si="15"/>
        <v>N.A.</v>
      </c>
      <c r="AO29" s="2" t="str">
        <f t="shared" si="15"/>
        <v>N.A.</v>
      </c>
      <c r="AP29" s="15">
        <f t="shared" si="15"/>
        <v>2692.7453987730059</v>
      </c>
      <c r="AQ29" s="16">
        <f t="shared" si="15"/>
        <v>3717.5967940813812</v>
      </c>
      <c r="AR29" s="13">
        <f t="shared" si="15"/>
        <v>3500.9993517017829</v>
      </c>
    </row>
    <row r="30" spans="1:44" ht="15" customHeight="1" thickBot="1" x14ac:dyDescent="0.3">
      <c r="A30" s="3" t="s">
        <v>15</v>
      </c>
      <c r="B30" s="2">
        <v>4082419.9999999995</v>
      </c>
      <c r="C30" s="2"/>
      <c r="D30" s="2"/>
      <c r="E30" s="2"/>
      <c r="F30" s="2"/>
      <c r="G30" s="2">
        <v>9301740</v>
      </c>
      <c r="H30" s="2">
        <v>435789.99999999994</v>
      </c>
      <c r="I30" s="2"/>
      <c r="J30" s="2">
        <v>0</v>
      </c>
      <c r="K30" s="2"/>
      <c r="L30" s="1">
        <f t="shared" si="13"/>
        <v>4518209.9999999991</v>
      </c>
      <c r="M30" s="12">
        <f t="shared" si="13"/>
        <v>9301740</v>
      </c>
      <c r="N30" s="13">
        <f>L30+M30</f>
        <v>13819950</v>
      </c>
      <c r="P30" s="3" t="s">
        <v>15</v>
      </c>
      <c r="Q30" s="2">
        <v>1540</v>
      </c>
      <c r="R30" s="2">
        <v>0</v>
      </c>
      <c r="S30" s="2">
        <v>0</v>
      </c>
      <c r="T30" s="2">
        <v>0</v>
      </c>
      <c r="U30" s="2">
        <v>0</v>
      </c>
      <c r="V30" s="2">
        <v>632</v>
      </c>
      <c r="W30" s="2">
        <v>1405</v>
      </c>
      <c r="X30" s="2">
        <v>0</v>
      </c>
      <c r="Y30" s="2">
        <v>418</v>
      </c>
      <c r="Z30" s="2">
        <v>0</v>
      </c>
      <c r="AA30" s="1">
        <f t="shared" si="14"/>
        <v>3363</v>
      </c>
      <c r="AB30" s="12">
        <f t="shared" si="14"/>
        <v>632</v>
      </c>
      <c r="AC30" s="18">
        <f>AA30+AB30</f>
        <v>3995</v>
      </c>
      <c r="AE30" s="3" t="s">
        <v>15</v>
      </c>
      <c r="AF30" s="2">
        <f t="shared" si="15"/>
        <v>2650.9220779220777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14717.943037974683</v>
      </c>
      <c r="AL30" s="2">
        <f t="shared" si="15"/>
        <v>310.17081850533805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1343.5057983942904</v>
      </c>
      <c r="AQ30" s="16">
        <f t="shared" si="15"/>
        <v>14717.943037974683</v>
      </c>
      <c r="AR30" s="13">
        <f t="shared" si="15"/>
        <v>3459.3116395494367</v>
      </c>
    </row>
    <row r="31" spans="1:44" ht="15" customHeight="1" thickBot="1" x14ac:dyDescent="0.3">
      <c r="A31" s="4" t="s">
        <v>16</v>
      </c>
      <c r="B31" s="2">
        <f t="shared" ref="B31:K31" si="16">SUM(B27:B30)</f>
        <v>6295180</v>
      </c>
      <c r="C31" s="2">
        <f t="shared" si="16"/>
        <v>7539913.0000000009</v>
      </c>
      <c r="D31" s="2">
        <f t="shared" si="16"/>
        <v>2349090.0000000005</v>
      </c>
      <c r="E31" s="2">
        <f t="shared" si="16"/>
        <v>0</v>
      </c>
      <c r="F31" s="2">
        <f t="shared" si="16"/>
        <v>269696</v>
      </c>
      <c r="G31" s="2">
        <f t="shared" si="16"/>
        <v>9301740</v>
      </c>
      <c r="H31" s="2">
        <f t="shared" si="16"/>
        <v>3477615</v>
      </c>
      <c r="I31" s="2">
        <f t="shared" si="16"/>
        <v>1504999.9999999998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12391581</v>
      </c>
      <c r="M31" s="12">
        <f t="shared" ref="M31" si="18">C31+E31+G31+I31+K31</f>
        <v>18346653</v>
      </c>
      <c r="N31" s="18">
        <f>L31+M31</f>
        <v>30738234</v>
      </c>
      <c r="P31" s="4" t="s">
        <v>16</v>
      </c>
      <c r="Q31" s="2">
        <f t="shared" ref="Q31:Z31" si="19">SUM(Q27:Q30)</f>
        <v>2373</v>
      </c>
      <c r="R31" s="2">
        <f t="shared" si="19"/>
        <v>1394</v>
      </c>
      <c r="S31" s="2">
        <f t="shared" si="19"/>
        <v>339</v>
      </c>
      <c r="T31" s="2">
        <f t="shared" si="19"/>
        <v>0</v>
      </c>
      <c r="U31" s="2">
        <f t="shared" si="19"/>
        <v>112</v>
      </c>
      <c r="V31" s="2">
        <f t="shared" si="19"/>
        <v>632</v>
      </c>
      <c r="W31" s="2">
        <f t="shared" si="19"/>
        <v>2419</v>
      </c>
      <c r="X31" s="2">
        <f t="shared" si="19"/>
        <v>1039</v>
      </c>
      <c r="Y31" s="2">
        <f t="shared" si="19"/>
        <v>520</v>
      </c>
      <c r="Z31" s="2">
        <f t="shared" si="19"/>
        <v>0</v>
      </c>
      <c r="AA31" s="1">
        <f t="shared" ref="AA31" si="20">Q31+S31+U31+W31+Y31</f>
        <v>5763</v>
      </c>
      <c r="AB31" s="12">
        <f t="shared" ref="AB31" si="21">R31+T31+V31+X31+Z31</f>
        <v>3065</v>
      </c>
      <c r="AC31" s="13">
        <f>AA31+AB31</f>
        <v>8828</v>
      </c>
      <c r="AE31" s="4" t="s">
        <v>16</v>
      </c>
      <c r="AF31" s="2">
        <f t="shared" ref="AF31:AO31" si="22">IFERROR(B31/Q31, "N.A.")</f>
        <v>2652.83607248209</v>
      </c>
      <c r="AG31" s="2">
        <f t="shared" si="22"/>
        <v>5408.8328550932574</v>
      </c>
      <c r="AH31" s="2">
        <f t="shared" si="22"/>
        <v>6929.4690265486743</v>
      </c>
      <c r="AI31" s="2" t="str">
        <f t="shared" si="22"/>
        <v>N.A.</v>
      </c>
      <c r="AJ31" s="2">
        <f t="shared" si="22"/>
        <v>2408</v>
      </c>
      <c r="AK31" s="2">
        <f t="shared" si="22"/>
        <v>14717.943037974683</v>
      </c>
      <c r="AL31" s="2">
        <f t="shared" si="22"/>
        <v>1437.6250516742455</v>
      </c>
      <c r="AM31" s="2">
        <f t="shared" si="22"/>
        <v>1448.5081809432145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2150.1962519521085</v>
      </c>
      <c r="AQ31" s="16">
        <f t="shared" ref="AQ31" si="24">IFERROR(M31/AB31, "N.A.")</f>
        <v>5985.8574225122347</v>
      </c>
      <c r="AR31" s="13">
        <f t="shared" ref="AR31" si="25">IFERROR(N31/AC31, "N.A.")</f>
        <v>3481.9023561395561</v>
      </c>
    </row>
    <row r="32" spans="1:44" ht="15" customHeight="1" thickBot="1" x14ac:dyDescent="0.3">
      <c r="A32" s="5" t="s">
        <v>0</v>
      </c>
      <c r="B32" s="48">
        <f>B31+C31</f>
        <v>13835093</v>
      </c>
      <c r="C32" s="49"/>
      <c r="D32" s="48">
        <f>D31+E31</f>
        <v>2349090.0000000005</v>
      </c>
      <c r="E32" s="49"/>
      <c r="F32" s="48">
        <f>F31+G31</f>
        <v>9571436</v>
      </c>
      <c r="G32" s="49"/>
      <c r="H32" s="48">
        <f>H31+I31</f>
        <v>4982615</v>
      </c>
      <c r="I32" s="49"/>
      <c r="J32" s="48">
        <f>J31+K31</f>
        <v>0</v>
      </c>
      <c r="K32" s="49"/>
      <c r="L32" s="48">
        <f>L31+M31</f>
        <v>30738234</v>
      </c>
      <c r="M32" s="50"/>
      <c r="N32" s="19">
        <f>B32+D32+F32+H32+J32</f>
        <v>30738234</v>
      </c>
      <c r="P32" s="5" t="s">
        <v>0</v>
      </c>
      <c r="Q32" s="48">
        <f>Q31+R31</f>
        <v>3767</v>
      </c>
      <c r="R32" s="49"/>
      <c r="S32" s="48">
        <f>S31+T31</f>
        <v>339</v>
      </c>
      <c r="T32" s="49"/>
      <c r="U32" s="48">
        <f>U31+V31</f>
        <v>744</v>
      </c>
      <c r="V32" s="49"/>
      <c r="W32" s="48">
        <f>W31+X31</f>
        <v>3458</v>
      </c>
      <c r="X32" s="49"/>
      <c r="Y32" s="48">
        <f>Y31+Z31</f>
        <v>520</v>
      </c>
      <c r="Z32" s="49"/>
      <c r="AA32" s="48">
        <f>AA31+AB31</f>
        <v>8828</v>
      </c>
      <c r="AB32" s="49"/>
      <c r="AC32" s="20">
        <f>Q32+S32+U32+W32+Y32</f>
        <v>8828</v>
      </c>
      <c r="AE32" s="5" t="s">
        <v>0</v>
      </c>
      <c r="AF32" s="28">
        <f>IFERROR(B32/Q32,"N.A.")</f>
        <v>3672.7085213697901</v>
      </c>
      <c r="AG32" s="29"/>
      <c r="AH32" s="28">
        <f>IFERROR(D32/S32,"N.A.")</f>
        <v>6929.4690265486743</v>
      </c>
      <c r="AI32" s="29"/>
      <c r="AJ32" s="28">
        <f>IFERROR(F32/U32,"N.A.")</f>
        <v>12864.833333333334</v>
      </c>
      <c r="AK32" s="29"/>
      <c r="AL32" s="28">
        <f>IFERROR(H32/W32,"N.A.")</f>
        <v>1440.8950260266049</v>
      </c>
      <c r="AM32" s="29"/>
      <c r="AN32" s="28">
        <f>IFERROR(J32/Y32,"N.A.")</f>
        <v>0</v>
      </c>
      <c r="AO32" s="29"/>
      <c r="AP32" s="28">
        <f>IFERROR(L32/AA32,"N.A.")</f>
        <v>3481.9023561395561</v>
      </c>
      <c r="AQ32" s="29"/>
      <c r="AR32" s="17">
        <f>IFERROR(N32/AC32, "N.A.")</f>
        <v>3481.9023561395561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6765140.0000000009</v>
      </c>
      <c r="I39" s="2"/>
      <c r="J39" s="2">
        <v>0</v>
      </c>
      <c r="K39" s="2"/>
      <c r="L39" s="1">
        <f t="shared" ref="L39:M42" si="26">B39+D39+F39+H39+J39</f>
        <v>6765140.0000000009</v>
      </c>
      <c r="M39" s="12">
        <f t="shared" si="26"/>
        <v>0</v>
      </c>
      <c r="N39" s="13">
        <f>L39+M39</f>
        <v>6765140.0000000009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1413</v>
      </c>
      <c r="X39" s="2">
        <v>0</v>
      </c>
      <c r="Y39" s="2">
        <v>199</v>
      </c>
      <c r="Z39" s="2">
        <v>0</v>
      </c>
      <c r="AA39" s="1">
        <f t="shared" ref="AA39:AB42" si="27">Q39+S39+U39+W39+Y39</f>
        <v>1612</v>
      </c>
      <c r="AB39" s="12">
        <f t="shared" si="27"/>
        <v>0</v>
      </c>
      <c r="AC39" s="13">
        <f>AA39+AB39</f>
        <v>1612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4787.7848549186137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4196.7369727047153</v>
      </c>
      <c r="AQ39" s="16" t="str">
        <f t="shared" si="28"/>
        <v>N.A.</v>
      </c>
      <c r="AR39" s="13">
        <f t="shared" si="28"/>
        <v>4196.7369727047153</v>
      </c>
    </row>
    <row r="40" spans="1:44" ht="15" customHeight="1" thickBot="1" x14ac:dyDescent="0.3">
      <c r="A40" s="3" t="s">
        <v>13</v>
      </c>
      <c r="B40" s="2">
        <v>819224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819224</v>
      </c>
      <c r="M40" s="12">
        <f t="shared" si="26"/>
        <v>0</v>
      </c>
      <c r="N40" s="13">
        <f>L40+M40</f>
        <v>819224</v>
      </c>
      <c r="P40" s="3" t="s">
        <v>13</v>
      </c>
      <c r="Q40" s="2">
        <v>428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428</v>
      </c>
      <c r="AB40" s="12">
        <f t="shared" si="27"/>
        <v>0</v>
      </c>
      <c r="AC40" s="13">
        <f>AA40+AB40</f>
        <v>428</v>
      </c>
      <c r="AE40" s="3" t="s">
        <v>13</v>
      </c>
      <c r="AF40" s="2">
        <f t="shared" si="28"/>
        <v>1914.0747663551401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1914.0747663551401</v>
      </c>
      <c r="AQ40" s="16" t="str">
        <f t="shared" si="28"/>
        <v>N.A.</v>
      </c>
      <c r="AR40" s="13">
        <f t="shared" si="28"/>
        <v>1914.0747663551401</v>
      </c>
    </row>
    <row r="41" spans="1:44" ht="15" customHeight="1" thickBot="1" x14ac:dyDescent="0.3">
      <c r="A41" s="3" t="s">
        <v>14</v>
      </c>
      <c r="B41" s="2">
        <v>336000</v>
      </c>
      <c r="C41" s="2">
        <v>2176000</v>
      </c>
      <c r="D41" s="2"/>
      <c r="E41" s="2"/>
      <c r="F41" s="2"/>
      <c r="G41" s="2"/>
      <c r="H41" s="2"/>
      <c r="I41" s="2">
        <v>181700.00000000003</v>
      </c>
      <c r="J41" s="2"/>
      <c r="K41" s="2"/>
      <c r="L41" s="1">
        <f t="shared" si="26"/>
        <v>336000</v>
      </c>
      <c r="M41" s="12">
        <f t="shared" si="26"/>
        <v>2357700</v>
      </c>
      <c r="N41" s="13">
        <f>L41+M41</f>
        <v>2693700</v>
      </c>
      <c r="P41" s="3" t="s">
        <v>14</v>
      </c>
      <c r="Q41" s="2">
        <v>224</v>
      </c>
      <c r="R41" s="2">
        <v>405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474</v>
      </c>
      <c r="Y41" s="2">
        <v>0</v>
      </c>
      <c r="Z41" s="2">
        <v>0</v>
      </c>
      <c r="AA41" s="1">
        <f t="shared" si="27"/>
        <v>224</v>
      </c>
      <c r="AB41" s="12">
        <f t="shared" si="27"/>
        <v>879</v>
      </c>
      <c r="AC41" s="13">
        <f>AA41+AB41</f>
        <v>1103</v>
      </c>
      <c r="AE41" s="3" t="s">
        <v>14</v>
      </c>
      <c r="AF41" s="2">
        <f t="shared" si="28"/>
        <v>1500</v>
      </c>
      <c r="AG41" s="2">
        <f t="shared" si="28"/>
        <v>5372.8395061728397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383.33333333333337</v>
      </c>
      <c r="AN41" s="2" t="str">
        <f t="shared" si="28"/>
        <v>N.A.</v>
      </c>
      <c r="AO41" s="2" t="str">
        <f t="shared" si="28"/>
        <v>N.A.</v>
      </c>
      <c r="AP41" s="15">
        <f t="shared" si="28"/>
        <v>1500</v>
      </c>
      <c r="AQ41" s="16">
        <f t="shared" si="28"/>
        <v>2682.2525597269623</v>
      </c>
      <c r="AR41" s="13">
        <f t="shared" si="28"/>
        <v>2442.157751586582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23700</v>
      </c>
      <c r="I42" s="2"/>
      <c r="J42" s="2"/>
      <c r="K42" s="2"/>
      <c r="L42" s="1">
        <f t="shared" si="26"/>
        <v>23700</v>
      </c>
      <c r="M42" s="12">
        <f t="shared" si="26"/>
        <v>0</v>
      </c>
      <c r="N42" s="13">
        <f>L42+M42</f>
        <v>23700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79</v>
      </c>
      <c r="X42" s="2">
        <v>0</v>
      </c>
      <c r="Y42" s="2">
        <v>0</v>
      </c>
      <c r="Z42" s="2">
        <v>0</v>
      </c>
      <c r="AA42" s="1">
        <f t="shared" si="27"/>
        <v>79</v>
      </c>
      <c r="AB42" s="12">
        <f t="shared" si="27"/>
        <v>0</v>
      </c>
      <c r="AC42" s="13">
        <f>AA42+AB42</f>
        <v>79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>
        <f t="shared" si="28"/>
        <v>300</v>
      </c>
      <c r="AQ42" s="16" t="str">
        <f t="shared" si="28"/>
        <v>N.A.</v>
      </c>
      <c r="AR42" s="13">
        <f t="shared" si="28"/>
        <v>300</v>
      </c>
    </row>
    <row r="43" spans="1:44" ht="15" customHeight="1" thickBot="1" x14ac:dyDescent="0.3">
      <c r="A43" s="4" t="s">
        <v>16</v>
      </c>
      <c r="B43" s="2">
        <f t="shared" ref="B43:K43" si="29">SUM(B39:B42)</f>
        <v>1155224</v>
      </c>
      <c r="C43" s="2">
        <f t="shared" si="29"/>
        <v>2176000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6788840.0000000009</v>
      </c>
      <c r="I43" s="2">
        <f t="shared" si="29"/>
        <v>181700.00000000003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7944064.0000000009</v>
      </c>
      <c r="M43" s="12">
        <f t="shared" ref="M43" si="31">C43+E43+G43+I43+K43</f>
        <v>2357700</v>
      </c>
      <c r="N43" s="18">
        <f>L43+M43</f>
        <v>10301764</v>
      </c>
      <c r="P43" s="4" t="s">
        <v>16</v>
      </c>
      <c r="Q43" s="2">
        <f t="shared" ref="Q43:Z43" si="32">SUM(Q39:Q42)</f>
        <v>652</v>
      </c>
      <c r="R43" s="2">
        <f t="shared" si="32"/>
        <v>405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1492</v>
      </c>
      <c r="X43" s="2">
        <f t="shared" si="32"/>
        <v>474</v>
      </c>
      <c r="Y43" s="2">
        <f t="shared" si="32"/>
        <v>199</v>
      </c>
      <c r="Z43" s="2">
        <f t="shared" si="32"/>
        <v>0</v>
      </c>
      <c r="AA43" s="1">
        <f t="shared" ref="AA43" si="33">Q43+S43+U43+W43+Y43</f>
        <v>2343</v>
      </c>
      <c r="AB43" s="12">
        <f t="shared" ref="AB43" si="34">R43+T43+V43+X43+Z43</f>
        <v>879</v>
      </c>
      <c r="AC43" s="18">
        <f>AA43+AB43</f>
        <v>3222</v>
      </c>
      <c r="AE43" s="4" t="s">
        <v>16</v>
      </c>
      <c r="AF43" s="2">
        <f t="shared" ref="AF43:AO43" si="35">IFERROR(B43/Q43, "N.A.")</f>
        <v>1771.8159509202453</v>
      </c>
      <c r="AG43" s="2">
        <f t="shared" si="35"/>
        <v>5372.8395061728397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4550.1608579088479</v>
      </c>
      <c r="AM43" s="2">
        <f t="shared" si="35"/>
        <v>383.33333333333337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3390.5522833973541</v>
      </c>
      <c r="AQ43" s="16">
        <f t="shared" ref="AQ43" si="37">IFERROR(M43/AB43, "N.A.")</f>
        <v>2682.2525597269623</v>
      </c>
      <c r="AR43" s="13">
        <f t="shared" ref="AR43" si="38">IFERROR(N43/AC43, "N.A.")</f>
        <v>3197.3196772191186</v>
      </c>
    </row>
    <row r="44" spans="1:44" ht="15" customHeight="1" thickBot="1" x14ac:dyDescent="0.3">
      <c r="A44" s="5" t="s">
        <v>0</v>
      </c>
      <c r="B44" s="48">
        <f>B43+C43</f>
        <v>3331224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6970540.0000000009</v>
      </c>
      <c r="I44" s="49"/>
      <c r="J44" s="48">
        <f>J43+K43</f>
        <v>0</v>
      </c>
      <c r="K44" s="49"/>
      <c r="L44" s="48">
        <f>L43+M43</f>
        <v>10301764</v>
      </c>
      <c r="M44" s="50"/>
      <c r="N44" s="19">
        <f>B44+D44+F44+H44+J44</f>
        <v>10301764</v>
      </c>
      <c r="P44" s="5" t="s">
        <v>0</v>
      </c>
      <c r="Q44" s="48">
        <f>Q43+R43</f>
        <v>1057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1966</v>
      </c>
      <c r="X44" s="49"/>
      <c r="Y44" s="48">
        <f>Y43+Z43</f>
        <v>199</v>
      </c>
      <c r="Z44" s="49"/>
      <c r="AA44" s="48">
        <f>AA43+AB43</f>
        <v>3222</v>
      </c>
      <c r="AB44" s="50"/>
      <c r="AC44" s="19">
        <f>Q44+S44+U44+W44+Y44</f>
        <v>3222</v>
      </c>
      <c r="AE44" s="5" t="s">
        <v>0</v>
      </c>
      <c r="AF44" s="28">
        <f>IFERROR(B44/Q44,"N.A.")</f>
        <v>3151.5837275307472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3545.544252288912</v>
      </c>
      <c r="AM44" s="29"/>
      <c r="AN44" s="28">
        <f>IFERROR(J44/Y44,"N.A.")</f>
        <v>0</v>
      </c>
      <c r="AO44" s="29"/>
      <c r="AP44" s="28">
        <f>IFERROR(L44/AA44,"N.A.")</f>
        <v>3197.3196772191186</v>
      </c>
      <c r="AQ44" s="29"/>
      <c r="AR44" s="17">
        <f>IFERROR(N44/AC44, "N.A.")</f>
        <v>3197.3196772191186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25971340</v>
      </c>
      <c r="C15" s="2"/>
      <c r="D15" s="2"/>
      <c r="E15" s="2"/>
      <c r="F15" s="2">
        <v>5421440</v>
      </c>
      <c r="G15" s="2"/>
      <c r="H15" s="2">
        <v>23015178</v>
      </c>
      <c r="I15" s="2"/>
      <c r="J15" s="2">
        <v>0</v>
      </c>
      <c r="K15" s="2"/>
      <c r="L15" s="1">
        <f t="shared" ref="L15:M18" si="0">B15+D15+F15+H15+J15</f>
        <v>54407958</v>
      </c>
      <c r="M15" s="12">
        <f t="shared" si="0"/>
        <v>0</v>
      </c>
      <c r="N15" s="13">
        <f>L15+M15</f>
        <v>54407958</v>
      </c>
      <c r="P15" s="3" t="s">
        <v>12</v>
      </c>
      <c r="Q15" s="2">
        <v>4073</v>
      </c>
      <c r="R15" s="2">
        <v>0</v>
      </c>
      <c r="S15" s="2">
        <v>0</v>
      </c>
      <c r="T15" s="2">
        <v>0</v>
      </c>
      <c r="U15" s="2">
        <v>448</v>
      </c>
      <c r="V15" s="2">
        <v>0</v>
      </c>
      <c r="W15" s="2">
        <v>2878</v>
      </c>
      <c r="X15" s="2">
        <v>0</v>
      </c>
      <c r="Y15" s="2">
        <v>312</v>
      </c>
      <c r="Z15" s="2">
        <v>0</v>
      </c>
      <c r="AA15" s="1">
        <f t="shared" ref="AA15:AB18" si="1">Q15+S15+U15+W15+Y15</f>
        <v>7711</v>
      </c>
      <c r="AB15" s="12">
        <f t="shared" si="1"/>
        <v>0</v>
      </c>
      <c r="AC15" s="13">
        <f>AA15+AB15</f>
        <v>7711</v>
      </c>
      <c r="AE15" s="3" t="s">
        <v>12</v>
      </c>
      <c r="AF15" s="2">
        <f t="shared" ref="AF15:AR18" si="2">IFERROR(B15/Q15, "N.A.")</f>
        <v>6376.4645224650139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12101.428571428571</v>
      </c>
      <c r="AK15" s="2" t="str">
        <f t="shared" si="2"/>
        <v>N.A.</v>
      </c>
      <c r="AL15" s="2">
        <f t="shared" si="2"/>
        <v>7996.9346768589294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7055.8887303851643</v>
      </c>
      <c r="AQ15" s="16" t="str">
        <f t="shared" si="2"/>
        <v>N.A.</v>
      </c>
      <c r="AR15" s="13">
        <f t="shared" si="2"/>
        <v>7055.8887303851643</v>
      </c>
    </row>
    <row r="16" spans="1:44" ht="15" customHeight="1" thickBot="1" x14ac:dyDescent="0.3">
      <c r="A16" s="3" t="s">
        <v>13</v>
      </c>
      <c r="B16" s="2">
        <v>2322750</v>
      </c>
      <c r="C16" s="2">
        <v>335400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2322750</v>
      </c>
      <c r="M16" s="12">
        <f t="shared" si="0"/>
        <v>335400</v>
      </c>
      <c r="N16" s="13">
        <f>L16+M16</f>
        <v>2658150</v>
      </c>
      <c r="P16" s="3" t="s">
        <v>13</v>
      </c>
      <c r="Q16" s="2">
        <v>829</v>
      </c>
      <c r="R16" s="2">
        <v>52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829</v>
      </c>
      <c r="AB16" s="12">
        <f t="shared" si="1"/>
        <v>52</v>
      </c>
      <c r="AC16" s="13">
        <f>AA16+AB16</f>
        <v>881</v>
      </c>
      <c r="AE16" s="3" t="s">
        <v>13</v>
      </c>
      <c r="AF16" s="2">
        <f t="shared" si="2"/>
        <v>2801.8697225572978</v>
      </c>
      <c r="AG16" s="2">
        <f t="shared" si="2"/>
        <v>6450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2801.8697225572978</v>
      </c>
      <c r="AQ16" s="16">
        <f t="shared" si="2"/>
        <v>6450</v>
      </c>
      <c r="AR16" s="13">
        <f t="shared" si="2"/>
        <v>3017.1963677639046</v>
      </c>
    </row>
    <row r="17" spans="1:44" ht="15" customHeight="1" thickBot="1" x14ac:dyDescent="0.3">
      <c r="A17" s="3" t="s">
        <v>14</v>
      </c>
      <c r="B17" s="2">
        <v>17196500.000000004</v>
      </c>
      <c r="C17" s="2">
        <v>76923763</v>
      </c>
      <c r="D17" s="2">
        <v>12365700</v>
      </c>
      <c r="E17" s="2"/>
      <c r="F17" s="2"/>
      <c r="G17" s="2">
        <v>15154800</v>
      </c>
      <c r="H17" s="2"/>
      <c r="I17" s="2">
        <v>5891450.0000000009</v>
      </c>
      <c r="J17" s="2">
        <v>0</v>
      </c>
      <c r="K17" s="2"/>
      <c r="L17" s="1">
        <f t="shared" si="0"/>
        <v>29562200.000000004</v>
      </c>
      <c r="M17" s="12">
        <f t="shared" si="0"/>
        <v>97970013</v>
      </c>
      <c r="N17" s="13">
        <f>L17+M17</f>
        <v>127532213</v>
      </c>
      <c r="P17" s="3" t="s">
        <v>14</v>
      </c>
      <c r="Q17" s="2">
        <v>3527</v>
      </c>
      <c r="R17" s="2">
        <v>12413</v>
      </c>
      <c r="S17" s="2">
        <v>1136</v>
      </c>
      <c r="T17" s="2">
        <v>0</v>
      </c>
      <c r="U17" s="2">
        <v>0</v>
      </c>
      <c r="V17" s="2">
        <v>1096</v>
      </c>
      <c r="W17" s="2">
        <v>0</v>
      </c>
      <c r="X17" s="2">
        <v>637</v>
      </c>
      <c r="Y17" s="2">
        <v>102</v>
      </c>
      <c r="Z17" s="2">
        <v>0</v>
      </c>
      <c r="AA17" s="1">
        <f t="shared" si="1"/>
        <v>4765</v>
      </c>
      <c r="AB17" s="12">
        <f t="shared" si="1"/>
        <v>14146</v>
      </c>
      <c r="AC17" s="13">
        <f>AA17+AB17</f>
        <v>18911</v>
      </c>
      <c r="AE17" s="3" t="s">
        <v>14</v>
      </c>
      <c r="AF17" s="2">
        <f t="shared" si="2"/>
        <v>4875.6733768074864</v>
      </c>
      <c r="AG17" s="2">
        <f t="shared" si="2"/>
        <v>6197.0323854024009</v>
      </c>
      <c r="AH17" s="2">
        <f t="shared" si="2"/>
        <v>10885.299295774648</v>
      </c>
      <c r="AI17" s="2" t="str">
        <f t="shared" si="2"/>
        <v>N.A.</v>
      </c>
      <c r="AJ17" s="2" t="str">
        <f t="shared" si="2"/>
        <v>N.A.</v>
      </c>
      <c r="AK17" s="2">
        <f t="shared" si="2"/>
        <v>13827.372262773722</v>
      </c>
      <c r="AL17" s="2" t="str">
        <f t="shared" si="2"/>
        <v>N.A.</v>
      </c>
      <c r="AM17" s="2">
        <f t="shared" si="2"/>
        <v>9248.7441130298284</v>
      </c>
      <c r="AN17" s="2">
        <f t="shared" si="2"/>
        <v>0</v>
      </c>
      <c r="AO17" s="2" t="str">
        <f t="shared" si="2"/>
        <v>N.A.</v>
      </c>
      <c r="AP17" s="15">
        <f t="shared" si="2"/>
        <v>6204.0293809024142</v>
      </c>
      <c r="AQ17" s="16">
        <f t="shared" si="2"/>
        <v>6925.6336066732647</v>
      </c>
      <c r="AR17" s="13">
        <f t="shared" si="2"/>
        <v>6743.8111681032206</v>
      </c>
    </row>
    <row r="18" spans="1:44" ht="15" customHeight="1" thickBot="1" x14ac:dyDescent="0.3">
      <c r="A18" s="3" t="s">
        <v>15</v>
      </c>
      <c r="B18" s="2">
        <v>48160</v>
      </c>
      <c r="C18" s="2"/>
      <c r="D18" s="2"/>
      <c r="E18" s="2">
        <v>134160</v>
      </c>
      <c r="F18" s="2"/>
      <c r="G18" s="2"/>
      <c r="H18" s="2">
        <v>36120</v>
      </c>
      <c r="I18" s="2"/>
      <c r="J18" s="2">
        <v>0</v>
      </c>
      <c r="K18" s="2"/>
      <c r="L18" s="1">
        <f t="shared" si="0"/>
        <v>84280</v>
      </c>
      <c r="M18" s="12">
        <f t="shared" si="0"/>
        <v>134160</v>
      </c>
      <c r="N18" s="13">
        <f>L18+M18</f>
        <v>218440</v>
      </c>
      <c r="P18" s="3" t="s">
        <v>15</v>
      </c>
      <c r="Q18" s="2">
        <v>28</v>
      </c>
      <c r="R18" s="2">
        <v>0</v>
      </c>
      <c r="S18" s="2">
        <v>0</v>
      </c>
      <c r="T18" s="2">
        <v>104</v>
      </c>
      <c r="U18" s="2">
        <v>0</v>
      </c>
      <c r="V18" s="2">
        <v>0</v>
      </c>
      <c r="W18" s="2">
        <v>392</v>
      </c>
      <c r="X18" s="2">
        <v>0</v>
      </c>
      <c r="Y18" s="2">
        <v>112</v>
      </c>
      <c r="Z18" s="2">
        <v>0</v>
      </c>
      <c r="AA18" s="1">
        <f t="shared" si="1"/>
        <v>532</v>
      </c>
      <c r="AB18" s="12">
        <f t="shared" si="1"/>
        <v>104</v>
      </c>
      <c r="AC18" s="18">
        <f>AA18+AB18</f>
        <v>636</v>
      </c>
      <c r="AE18" s="3" t="s">
        <v>15</v>
      </c>
      <c r="AF18" s="2">
        <f t="shared" si="2"/>
        <v>1720</v>
      </c>
      <c r="AG18" s="2" t="str">
        <f t="shared" si="2"/>
        <v>N.A.</v>
      </c>
      <c r="AH18" s="2" t="str">
        <f t="shared" si="2"/>
        <v>N.A.</v>
      </c>
      <c r="AI18" s="2">
        <f t="shared" si="2"/>
        <v>1290</v>
      </c>
      <c r="AJ18" s="2" t="str">
        <f t="shared" si="2"/>
        <v>N.A.</v>
      </c>
      <c r="AK18" s="2" t="str">
        <f t="shared" si="2"/>
        <v>N.A.</v>
      </c>
      <c r="AL18" s="2">
        <f t="shared" si="2"/>
        <v>92.142857142857139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158.42105263157896</v>
      </c>
      <c r="AQ18" s="16">
        <f t="shared" si="2"/>
        <v>1290</v>
      </c>
      <c r="AR18" s="13">
        <f t="shared" si="2"/>
        <v>343.45911949685535</v>
      </c>
    </row>
    <row r="19" spans="1:44" ht="15" customHeight="1" thickBot="1" x14ac:dyDescent="0.3">
      <c r="A19" s="4" t="s">
        <v>16</v>
      </c>
      <c r="B19" s="2">
        <f t="shared" ref="B19:K19" si="3">SUM(B15:B18)</f>
        <v>45538750</v>
      </c>
      <c r="C19" s="2">
        <f t="shared" si="3"/>
        <v>77259163</v>
      </c>
      <c r="D19" s="2">
        <f t="shared" si="3"/>
        <v>12365700</v>
      </c>
      <c r="E19" s="2">
        <f t="shared" si="3"/>
        <v>134160</v>
      </c>
      <c r="F19" s="2">
        <f t="shared" si="3"/>
        <v>5421440</v>
      </c>
      <c r="G19" s="2">
        <f t="shared" si="3"/>
        <v>15154800</v>
      </c>
      <c r="H19" s="2">
        <f t="shared" si="3"/>
        <v>23051298</v>
      </c>
      <c r="I19" s="2">
        <f t="shared" si="3"/>
        <v>5891450.0000000009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86377188</v>
      </c>
      <c r="M19" s="12">
        <f t="shared" ref="M19" si="5">C19+E19+G19+I19+K19</f>
        <v>98439573</v>
      </c>
      <c r="N19" s="18">
        <f>L19+M19</f>
        <v>184816761</v>
      </c>
      <c r="P19" s="4" t="s">
        <v>16</v>
      </c>
      <c r="Q19" s="2">
        <f t="shared" ref="Q19:Z19" si="6">SUM(Q15:Q18)</f>
        <v>8457</v>
      </c>
      <c r="R19" s="2">
        <f t="shared" si="6"/>
        <v>12465</v>
      </c>
      <c r="S19" s="2">
        <f t="shared" si="6"/>
        <v>1136</v>
      </c>
      <c r="T19" s="2">
        <f t="shared" si="6"/>
        <v>104</v>
      </c>
      <c r="U19" s="2">
        <f t="shared" si="6"/>
        <v>448</v>
      </c>
      <c r="V19" s="2">
        <f t="shared" si="6"/>
        <v>1096</v>
      </c>
      <c r="W19" s="2">
        <f t="shared" si="6"/>
        <v>3270</v>
      </c>
      <c r="X19" s="2">
        <f t="shared" si="6"/>
        <v>637</v>
      </c>
      <c r="Y19" s="2">
        <f t="shared" si="6"/>
        <v>526</v>
      </c>
      <c r="Z19" s="2">
        <f t="shared" si="6"/>
        <v>0</v>
      </c>
      <c r="AA19" s="1">
        <f t="shared" ref="AA19" si="7">Q19+S19+U19+W19+Y19</f>
        <v>13837</v>
      </c>
      <c r="AB19" s="12">
        <f t="shared" ref="AB19" si="8">R19+T19+V19+X19+Z19</f>
        <v>14302</v>
      </c>
      <c r="AC19" s="13">
        <f>AA19+AB19</f>
        <v>28139</v>
      </c>
      <c r="AE19" s="4" t="s">
        <v>16</v>
      </c>
      <c r="AF19" s="2">
        <f t="shared" ref="AF19:AO19" si="9">IFERROR(B19/Q19, "N.A.")</f>
        <v>5384.740451696819</v>
      </c>
      <c r="AG19" s="2">
        <f t="shared" si="9"/>
        <v>6198.0876855194547</v>
      </c>
      <c r="AH19" s="2">
        <f t="shared" si="9"/>
        <v>10885.299295774648</v>
      </c>
      <c r="AI19" s="2">
        <f t="shared" si="9"/>
        <v>1290</v>
      </c>
      <c r="AJ19" s="2">
        <f t="shared" si="9"/>
        <v>12101.428571428571</v>
      </c>
      <c r="AK19" s="2">
        <f t="shared" si="9"/>
        <v>13827.372262773722</v>
      </c>
      <c r="AL19" s="2">
        <f t="shared" si="9"/>
        <v>7049.326605504587</v>
      </c>
      <c r="AM19" s="2">
        <f t="shared" si="9"/>
        <v>9248.7441130298284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6242.4794391847945</v>
      </c>
      <c r="AQ19" s="16">
        <f t="shared" ref="AQ19" si="11">IFERROR(M19/AB19, "N.A.")</f>
        <v>6882.923577122081</v>
      </c>
      <c r="AR19" s="13">
        <f t="shared" ref="AR19" si="12">IFERROR(N19/AC19, "N.A.")</f>
        <v>6567.993212267671</v>
      </c>
    </row>
    <row r="20" spans="1:44" ht="15" customHeight="1" thickBot="1" x14ac:dyDescent="0.3">
      <c r="A20" s="5" t="s">
        <v>0</v>
      </c>
      <c r="B20" s="48">
        <f>B19+C19</f>
        <v>122797913</v>
      </c>
      <c r="C20" s="49"/>
      <c r="D20" s="48">
        <f>D19+E19</f>
        <v>12499860</v>
      </c>
      <c r="E20" s="49"/>
      <c r="F20" s="48">
        <f>F19+G19</f>
        <v>20576240</v>
      </c>
      <c r="G20" s="49"/>
      <c r="H20" s="48">
        <f>H19+I19</f>
        <v>28942748</v>
      </c>
      <c r="I20" s="49"/>
      <c r="J20" s="48">
        <f>J19+K19</f>
        <v>0</v>
      </c>
      <c r="K20" s="49"/>
      <c r="L20" s="48">
        <f>L19+M19</f>
        <v>184816761</v>
      </c>
      <c r="M20" s="50"/>
      <c r="N20" s="19">
        <f>B20+D20+F20+H20+J20</f>
        <v>184816761</v>
      </c>
      <c r="P20" s="5" t="s">
        <v>0</v>
      </c>
      <c r="Q20" s="48">
        <f>Q19+R19</f>
        <v>20922</v>
      </c>
      <c r="R20" s="49"/>
      <c r="S20" s="48">
        <f>S19+T19</f>
        <v>1240</v>
      </c>
      <c r="T20" s="49"/>
      <c r="U20" s="48">
        <f>U19+V19</f>
        <v>1544</v>
      </c>
      <c r="V20" s="49"/>
      <c r="W20" s="48">
        <f>W19+X19</f>
        <v>3907</v>
      </c>
      <c r="X20" s="49"/>
      <c r="Y20" s="48">
        <f>Y19+Z19</f>
        <v>526</v>
      </c>
      <c r="Z20" s="49"/>
      <c r="AA20" s="48">
        <f>AA19+AB19</f>
        <v>28139</v>
      </c>
      <c r="AB20" s="49"/>
      <c r="AC20" s="20">
        <f>Q20+S20+U20+W20+Y20</f>
        <v>28139</v>
      </c>
      <c r="AE20" s="5" t="s">
        <v>0</v>
      </c>
      <c r="AF20" s="28">
        <f>IFERROR(B20/Q20,"N.A.")</f>
        <v>5869.3199980881373</v>
      </c>
      <c r="AG20" s="29"/>
      <c r="AH20" s="28">
        <f>IFERROR(D20/S20,"N.A.")</f>
        <v>10080.532258064517</v>
      </c>
      <c r="AI20" s="29"/>
      <c r="AJ20" s="28">
        <f>IFERROR(F20/U20,"N.A.")</f>
        <v>13326.580310880829</v>
      </c>
      <c r="AK20" s="29"/>
      <c r="AL20" s="28">
        <f>IFERROR(H20/W20,"N.A.")</f>
        <v>7407.9211671359099</v>
      </c>
      <c r="AM20" s="29"/>
      <c r="AN20" s="28">
        <f>IFERROR(J20/Y20,"N.A.")</f>
        <v>0</v>
      </c>
      <c r="AO20" s="29"/>
      <c r="AP20" s="28">
        <f>IFERROR(L20/AA20,"N.A.")</f>
        <v>6567.993212267671</v>
      </c>
      <c r="AQ20" s="29"/>
      <c r="AR20" s="17">
        <f>IFERROR(N20/AC20, "N.A.")</f>
        <v>6567.993212267671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23117260.000000004</v>
      </c>
      <c r="C27" s="2"/>
      <c r="D27" s="2"/>
      <c r="E27" s="2"/>
      <c r="F27" s="2">
        <v>5108400</v>
      </c>
      <c r="G27" s="2"/>
      <c r="H27" s="2">
        <v>17807589.999999996</v>
      </c>
      <c r="I27" s="2"/>
      <c r="J27" s="2">
        <v>0</v>
      </c>
      <c r="K27" s="2"/>
      <c r="L27" s="1">
        <f t="shared" ref="L27:M30" si="13">B27+D27+F27+H27+J27</f>
        <v>46033250</v>
      </c>
      <c r="M27" s="12">
        <f t="shared" si="13"/>
        <v>0</v>
      </c>
      <c r="N27" s="13">
        <f>L27+M27</f>
        <v>46033250</v>
      </c>
      <c r="P27" s="3" t="s">
        <v>12</v>
      </c>
      <c r="Q27" s="2">
        <v>3198</v>
      </c>
      <c r="R27" s="2">
        <v>0</v>
      </c>
      <c r="S27" s="2">
        <v>0</v>
      </c>
      <c r="T27" s="2">
        <v>0</v>
      </c>
      <c r="U27" s="2">
        <v>396</v>
      </c>
      <c r="V27" s="2">
        <v>0</v>
      </c>
      <c r="W27" s="2">
        <v>1194</v>
      </c>
      <c r="X27" s="2">
        <v>0</v>
      </c>
      <c r="Y27" s="2">
        <v>52</v>
      </c>
      <c r="Z27" s="2">
        <v>0</v>
      </c>
      <c r="AA27" s="1">
        <f t="shared" ref="AA27:AB30" si="14">Q27+S27+U27+W27+Y27</f>
        <v>4840</v>
      </c>
      <c r="AB27" s="12">
        <f t="shared" si="14"/>
        <v>0</v>
      </c>
      <c r="AC27" s="13">
        <f>AA27+AB27</f>
        <v>4840</v>
      </c>
      <c r="AE27" s="3" t="s">
        <v>12</v>
      </c>
      <c r="AF27" s="2">
        <f t="shared" ref="AF27:AR30" si="15">IFERROR(B27/Q27, "N.A.")</f>
        <v>7228.6616635397131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12900</v>
      </c>
      <c r="AK27" s="2" t="str">
        <f t="shared" si="15"/>
        <v>N.A.</v>
      </c>
      <c r="AL27" s="2">
        <f t="shared" si="15"/>
        <v>14914.229480737014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9511.0020661157032</v>
      </c>
      <c r="AQ27" s="16" t="str">
        <f t="shared" si="15"/>
        <v>N.A.</v>
      </c>
      <c r="AR27" s="13">
        <f t="shared" si="15"/>
        <v>9511.0020661157032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11760960</v>
      </c>
      <c r="C29" s="2">
        <v>51014689.999999993</v>
      </c>
      <c r="D29" s="2">
        <v>12365700</v>
      </c>
      <c r="E29" s="2"/>
      <c r="F29" s="2"/>
      <c r="G29" s="2">
        <v>15154800</v>
      </c>
      <c r="H29" s="2"/>
      <c r="I29" s="2">
        <v>4304000</v>
      </c>
      <c r="J29" s="2"/>
      <c r="K29" s="2"/>
      <c r="L29" s="1">
        <f t="shared" si="13"/>
        <v>24126660</v>
      </c>
      <c r="M29" s="12">
        <f t="shared" si="13"/>
        <v>70473490</v>
      </c>
      <c r="N29" s="13">
        <f>L29+M29</f>
        <v>94600150</v>
      </c>
      <c r="P29" s="3" t="s">
        <v>14</v>
      </c>
      <c r="Q29" s="2">
        <v>1999</v>
      </c>
      <c r="R29" s="2">
        <v>8275</v>
      </c>
      <c r="S29" s="2">
        <v>1136</v>
      </c>
      <c r="T29" s="2">
        <v>0</v>
      </c>
      <c r="U29" s="2">
        <v>0</v>
      </c>
      <c r="V29" s="2">
        <v>1096</v>
      </c>
      <c r="W29" s="2">
        <v>0</v>
      </c>
      <c r="X29" s="2">
        <v>256</v>
      </c>
      <c r="Y29" s="2">
        <v>0</v>
      </c>
      <c r="Z29" s="2">
        <v>0</v>
      </c>
      <c r="AA29" s="1">
        <f t="shared" si="14"/>
        <v>3135</v>
      </c>
      <c r="AB29" s="12">
        <f t="shared" si="14"/>
        <v>9627</v>
      </c>
      <c r="AC29" s="13">
        <f>AA29+AB29</f>
        <v>12762</v>
      </c>
      <c r="AE29" s="3" t="s">
        <v>14</v>
      </c>
      <c r="AF29" s="2">
        <f t="shared" si="15"/>
        <v>5883.4217108554276</v>
      </c>
      <c r="AG29" s="2">
        <f t="shared" si="15"/>
        <v>6164.9172205438053</v>
      </c>
      <c r="AH29" s="2">
        <f t="shared" si="15"/>
        <v>10885.299295774648</v>
      </c>
      <c r="AI29" s="2" t="str">
        <f t="shared" si="15"/>
        <v>N.A.</v>
      </c>
      <c r="AJ29" s="2" t="str">
        <f t="shared" si="15"/>
        <v>N.A.</v>
      </c>
      <c r="AK29" s="2">
        <f t="shared" si="15"/>
        <v>13827.372262773722</v>
      </c>
      <c r="AL29" s="2" t="str">
        <f t="shared" si="15"/>
        <v>N.A.</v>
      </c>
      <c r="AM29" s="2">
        <f t="shared" si="15"/>
        <v>16812.5</v>
      </c>
      <c r="AN29" s="2" t="str">
        <f t="shared" si="15"/>
        <v>N.A.</v>
      </c>
      <c r="AO29" s="2" t="str">
        <f t="shared" si="15"/>
        <v>N.A.</v>
      </c>
      <c r="AP29" s="15">
        <f t="shared" si="15"/>
        <v>7695.9043062200953</v>
      </c>
      <c r="AQ29" s="16">
        <f t="shared" si="15"/>
        <v>7320.3999169003846</v>
      </c>
      <c r="AR29" s="13">
        <f t="shared" si="15"/>
        <v>7412.6430026641592</v>
      </c>
    </row>
    <row r="30" spans="1:44" ht="15" customHeight="1" thickBot="1" x14ac:dyDescent="0.3">
      <c r="A30" s="3" t="s">
        <v>15</v>
      </c>
      <c r="B30" s="2">
        <v>48160</v>
      </c>
      <c r="C30" s="2"/>
      <c r="D30" s="2"/>
      <c r="E30" s="2">
        <v>134160</v>
      </c>
      <c r="F30" s="2"/>
      <c r="G30" s="2"/>
      <c r="H30" s="2">
        <v>36120</v>
      </c>
      <c r="I30" s="2"/>
      <c r="J30" s="2">
        <v>0</v>
      </c>
      <c r="K30" s="2"/>
      <c r="L30" s="1">
        <f t="shared" si="13"/>
        <v>84280</v>
      </c>
      <c r="M30" s="12">
        <f t="shared" si="13"/>
        <v>134160</v>
      </c>
      <c r="N30" s="13">
        <f>L30+M30</f>
        <v>218440</v>
      </c>
      <c r="P30" s="3" t="s">
        <v>15</v>
      </c>
      <c r="Q30" s="2">
        <v>28</v>
      </c>
      <c r="R30" s="2">
        <v>0</v>
      </c>
      <c r="S30" s="2">
        <v>0</v>
      </c>
      <c r="T30" s="2">
        <v>104</v>
      </c>
      <c r="U30" s="2">
        <v>0</v>
      </c>
      <c r="V30" s="2">
        <v>0</v>
      </c>
      <c r="W30" s="2">
        <v>392</v>
      </c>
      <c r="X30" s="2">
        <v>0</v>
      </c>
      <c r="Y30" s="2">
        <v>112</v>
      </c>
      <c r="Z30" s="2">
        <v>0</v>
      </c>
      <c r="AA30" s="1">
        <f t="shared" si="14"/>
        <v>532</v>
      </c>
      <c r="AB30" s="12">
        <f t="shared" si="14"/>
        <v>104</v>
      </c>
      <c r="AC30" s="18">
        <f>AA30+AB30</f>
        <v>636</v>
      </c>
      <c r="AE30" s="3" t="s">
        <v>15</v>
      </c>
      <c r="AF30" s="2">
        <f t="shared" si="15"/>
        <v>1720</v>
      </c>
      <c r="AG30" s="2" t="str">
        <f t="shared" si="15"/>
        <v>N.A.</v>
      </c>
      <c r="AH30" s="2" t="str">
        <f t="shared" si="15"/>
        <v>N.A.</v>
      </c>
      <c r="AI30" s="2">
        <f t="shared" si="15"/>
        <v>1290</v>
      </c>
      <c r="AJ30" s="2" t="str">
        <f t="shared" si="15"/>
        <v>N.A.</v>
      </c>
      <c r="AK30" s="2" t="str">
        <f t="shared" si="15"/>
        <v>N.A.</v>
      </c>
      <c r="AL30" s="2">
        <f t="shared" si="15"/>
        <v>92.142857142857139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158.42105263157896</v>
      </c>
      <c r="AQ30" s="16">
        <f t="shared" si="15"/>
        <v>1290</v>
      </c>
      <c r="AR30" s="13">
        <f t="shared" si="15"/>
        <v>343.45911949685535</v>
      </c>
    </row>
    <row r="31" spans="1:44" ht="15" customHeight="1" thickBot="1" x14ac:dyDescent="0.3">
      <c r="A31" s="4" t="s">
        <v>16</v>
      </c>
      <c r="B31" s="2">
        <f t="shared" ref="B31:K31" si="16">SUM(B27:B30)</f>
        <v>34926380</v>
      </c>
      <c r="C31" s="2">
        <f t="shared" si="16"/>
        <v>51014689.999999993</v>
      </c>
      <c r="D31" s="2">
        <f t="shared" si="16"/>
        <v>12365700</v>
      </c>
      <c r="E31" s="2">
        <f t="shared" si="16"/>
        <v>134160</v>
      </c>
      <c r="F31" s="2">
        <f t="shared" si="16"/>
        <v>5108400</v>
      </c>
      <c r="G31" s="2">
        <f t="shared" si="16"/>
        <v>15154800</v>
      </c>
      <c r="H31" s="2">
        <f t="shared" si="16"/>
        <v>17843709.999999996</v>
      </c>
      <c r="I31" s="2">
        <f t="shared" si="16"/>
        <v>4304000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70244190</v>
      </c>
      <c r="M31" s="12">
        <f t="shared" ref="M31" si="18">C31+E31+G31+I31+K31</f>
        <v>70607650</v>
      </c>
      <c r="N31" s="18">
        <f>L31+M31</f>
        <v>140851840</v>
      </c>
      <c r="P31" s="4" t="s">
        <v>16</v>
      </c>
      <c r="Q31" s="2">
        <f t="shared" ref="Q31:Z31" si="19">SUM(Q27:Q30)</f>
        <v>5225</v>
      </c>
      <c r="R31" s="2">
        <f t="shared" si="19"/>
        <v>8275</v>
      </c>
      <c r="S31" s="2">
        <f t="shared" si="19"/>
        <v>1136</v>
      </c>
      <c r="T31" s="2">
        <f t="shared" si="19"/>
        <v>104</v>
      </c>
      <c r="U31" s="2">
        <f t="shared" si="19"/>
        <v>396</v>
      </c>
      <c r="V31" s="2">
        <f t="shared" si="19"/>
        <v>1096</v>
      </c>
      <c r="W31" s="2">
        <f t="shared" si="19"/>
        <v>1586</v>
      </c>
      <c r="X31" s="2">
        <f t="shared" si="19"/>
        <v>256</v>
      </c>
      <c r="Y31" s="2">
        <f t="shared" si="19"/>
        <v>164</v>
      </c>
      <c r="Z31" s="2">
        <f t="shared" si="19"/>
        <v>0</v>
      </c>
      <c r="AA31" s="1">
        <f t="shared" ref="AA31" si="20">Q31+S31+U31+W31+Y31</f>
        <v>8507</v>
      </c>
      <c r="AB31" s="12">
        <f t="shared" ref="AB31" si="21">R31+T31+V31+X31+Z31</f>
        <v>9731</v>
      </c>
      <c r="AC31" s="13">
        <f>AA31+AB31</f>
        <v>18238</v>
      </c>
      <c r="AE31" s="4" t="s">
        <v>16</v>
      </c>
      <c r="AF31" s="2">
        <f t="shared" ref="AF31:AO31" si="22">IFERROR(B31/Q31, "N.A.")</f>
        <v>6684.4746411483256</v>
      </c>
      <c r="AG31" s="2">
        <f t="shared" si="22"/>
        <v>6164.9172205438053</v>
      </c>
      <c r="AH31" s="2">
        <f t="shared" si="22"/>
        <v>10885.299295774648</v>
      </c>
      <c r="AI31" s="2">
        <f t="shared" si="22"/>
        <v>1290</v>
      </c>
      <c r="AJ31" s="2">
        <f t="shared" si="22"/>
        <v>12900</v>
      </c>
      <c r="AK31" s="2">
        <f t="shared" si="22"/>
        <v>13827.372262773722</v>
      </c>
      <c r="AL31" s="2">
        <f t="shared" si="22"/>
        <v>11250.762925598989</v>
      </c>
      <c r="AM31" s="2">
        <f t="shared" si="22"/>
        <v>16812.5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8257.2222875279185</v>
      </c>
      <c r="AQ31" s="16">
        <f t="shared" ref="AQ31" si="24">IFERROR(M31/AB31, "N.A.")</f>
        <v>7255.9500565203989</v>
      </c>
      <c r="AR31" s="13">
        <f t="shared" ref="AR31" si="25">IFERROR(N31/AC31, "N.A.")</f>
        <v>7722.9871696457949</v>
      </c>
    </row>
    <row r="32" spans="1:44" ht="15" customHeight="1" thickBot="1" x14ac:dyDescent="0.3">
      <c r="A32" s="5" t="s">
        <v>0</v>
      </c>
      <c r="B32" s="48">
        <f>B31+C31</f>
        <v>85941070</v>
      </c>
      <c r="C32" s="49"/>
      <c r="D32" s="48">
        <f>D31+E31</f>
        <v>12499860</v>
      </c>
      <c r="E32" s="49"/>
      <c r="F32" s="48">
        <f>F31+G31</f>
        <v>20263200</v>
      </c>
      <c r="G32" s="49"/>
      <c r="H32" s="48">
        <f>H31+I31</f>
        <v>22147709.999999996</v>
      </c>
      <c r="I32" s="49"/>
      <c r="J32" s="48">
        <f>J31+K31</f>
        <v>0</v>
      </c>
      <c r="K32" s="49"/>
      <c r="L32" s="48">
        <f>L31+M31</f>
        <v>140851840</v>
      </c>
      <c r="M32" s="50"/>
      <c r="N32" s="19">
        <f>B32+D32+F32+H32+J32</f>
        <v>140851840</v>
      </c>
      <c r="P32" s="5" t="s">
        <v>0</v>
      </c>
      <c r="Q32" s="48">
        <f>Q31+R31</f>
        <v>13500</v>
      </c>
      <c r="R32" s="49"/>
      <c r="S32" s="48">
        <f>S31+T31</f>
        <v>1240</v>
      </c>
      <c r="T32" s="49"/>
      <c r="U32" s="48">
        <f>U31+V31</f>
        <v>1492</v>
      </c>
      <c r="V32" s="49"/>
      <c r="W32" s="48">
        <f>W31+X31</f>
        <v>1842</v>
      </c>
      <c r="X32" s="49"/>
      <c r="Y32" s="48">
        <f>Y31+Z31</f>
        <v>164</v>
      </c>
      <c r="Z32" s="49"/>
      <c r="AA32" s="48">
        <f>AA31+AB31</f>
        <v>18238</v>
      </c>
      <c r="AB32" s="49"/>
      <c r="AC32" s="20">
        <f>Q32+S32+U32+W32+Y32</f>
        <v>18238</v>
      </c>
      <c r="AE32" s="5" t="s">
        <v>0</v>
      </c>
      <c r="AF32" s="28">
        <f>IFERROR(B32/Q32,"N.A.")</f>
        <v>6366.0051851851849</v>
      </c>
      <c r="AG32" s="29"/>
      <c r="AH32" s="28">
        <f>IFERROR(D32/S32,"N.A.")</f>
        <v>10080.532258064517</v>
      </c>
      <c r="AI32" s="29"/>
      <c r="AJ32" s="28">
        <f>IFERROR(F32/U32,"N.A.")</f>
        <v>13581.233243967828</v>
      </c>
      <c r="AK32" s="29"/>
      <c r="AL32" s="28">
        <f>IFERROR(H32/W32,"N.A.")</f>
        <v>12023.72964169381</v>
      </c>
      <c r="AM32" s="29"/>
      <c r="AN32" s="28">
        <f>IFERROR(J32/Y32,"N.A.")</f>
        <v>0</v>
      </c>
      <c r="AO32" s="29"/>
      <c r="AP32" s="28">
        <f>IFERROR(L32/AA32,"N.A.")</f>
        <v>7722.9871696457949</v>
      </c>
      <c r="AQ32" s="29"/>
      <c r="AR32" s="17">
        <f>IFERROR(N32/AC32, "N.A.")</f>
        <v>7722.9871696457949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2854080</v>
      </c>
      <c r="C39" s="2"/>
      <c r="D39" s="2"/>
      <c r="E39" s="2"/>
      <c r="F39" s="2">
        <v>313040</v>
      </c>
      <c r="G39" s="2"/>
      <c r="H39" s="2">
        <v>5207588</v>
      </c>
      <c r="I39" s="2"/>
      <c r="J39" s="2">
        <v>0</v>
      </c>
      <c r="K39" s="2"/>
      <c r="L39" s="1">
        <f t="shared" ref="L39:M42" si="26">B39+D39+F39+H39+J39</f>
        <v>8374708</v>
      </c>
      <c r="M39" s="12">
        <f t="shared" si="26"/>
        <v>0</v>
      </c>
      <c r="N39" s="13">
        <f>L39+M39</f>
        <v>8374708</v>
      </c>
      <c r="P39" s="3" t="s">
        <v>12</v>
      </c>
      <c r="Q39" s="2">
        <v>875</v>
      </c>
      <c r="R39" s="2">
        <v>0</v>
      </c>
      <c r="S39" s="2">
        <v>0</v>
      </c>
      <c r="T39" s="2">
        <v>0</v>
      </c>
      <c r="U39" s="2">
        <v>52</v>
      </c>
      <c r="V39" s="2">
        <v>0</v>
      </c>
      <c r="W39" s="2">
        <v>1684</v>
      </c>
      <c r="X39" s="2">
        <v>0</v>
      </c>
      <c r="Y39" s="2">
        <v>260</v>
      </c>
      <c r="Z39" s="2">
        <v>0</v>
      </c>
      <c r="AA39" s="1">
        <f t="shared" ref="AA39:AB42" si="27">Q39+S39+U39+W39+Y39</f>
        <v>2871</v>
      </c>
      <c r="AB39" s="12">
        <f t="shared" si="27"/>
        <v>0</v>
      </c>
      <c r="AC39" s="13">
        <f>AA39+AB39</f>
        <v>2871</v>
      </c>
      <c r="AE39" s="3" t="s">
        <v>12</v>
      </c>
      <c r="AF39" s="2">
        <f t="shared" ref="AF39:AR42" si="28">IFERROR(B39/Q39, "N.A.")</f>
        <v>3261.8057142857142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6020</v>
      </c>
      <c r="AK39" s="2" t="str">
        <f t="shared" si="28"/>
        <v>N.A.</v>
      </c>
      <c r="AL39" s="2">
        <f t="shared" si="28"/>
        <v>3092.391923990499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2917.000348310693</v>
      </c>
      <c r="AQ39" s="16" t="str">
        <f t="shared" si="28"/>
        <v>N.A.</v>
      </c>
      <c r="AR39" s="13">
        <f t="shared" si="28"/>
        <v>2917.000348310693</v>
      </c>
    </row>
    <row r="40" spans="1:44" ht="15" customHeight="1" thickBot="1" x14ac:dyDescent="0.3">
      <c r="A40" s="3" t="s">
        <v>13</v>
      </c>
      <c r="B40" s="2">
        <v>2322750</v>
      </c>
      <c r="C40" s="2">
        <v>335400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2322750</v>
      </c>
      <c r="M40" s="12">
        <f t="shared" si="26"/>
        <v>335400</v>
      </c>
      <c r="N40" s="13">
        <f>L40+M40</f>
        <v>2658150</v>
      </c>
      <c r="P40" s="3" t="s">
        <v>13</v>
      </c>
      <c r="Q40" s="2">
        <v>829</v>
      </c>
      <c r="R40" s="2">
        <v>52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829</v>
      </c>
      <c r="AB40" s="12">
        <f t="shared" si="27"/>
        <v>52</v>
      </c>
      <c r="AC40" s="13">
        <f>AA40+AB40</f>
        <v>881</v>
      </c>
      <c r="AE40" s="3" t="s">
        <v>13</v>
      </c>
      <c r="AF40" s="2">
        <f t="shared" si="28"/>
        <v>2801.8697225572978</v>
      </c>
      <c r="AG40" s="2">
        <f t="shared" si="28"/>
        <v>6450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2801.8697225572978</v>
      </c>
      <c r="AQ40" s="16">
        <f t="shared" si="28"/>
        <v>6450</v>
      </c>
      <c r="AR40" s="13">
        <f t="shared" si="28"/>
        <v>3017.1963677639046</v>
      </c>
    </row>
    <row r="41" spans="1:44" ht="15" customHeight="1" thickBot="1" x14ac:dyDescent="0.3">
      <c r="A41" s="3" t="s">
        <v>14</v>
      </c>
      <c r="B41" s="2">
        <v>5435540.0000000009</v>
      </c>
      <c r="C41" s="2">
        <v>25909073</v>
      </c>
      <c r="D41" s="2"/>
      <c r="E41" s="2"/>
      <c r="F41" s="2"/>
      <c r="G41" s="2"/>
      <c r="H41" s="2"/>
      <c r="I41" s="2">
        <v>1587450</v>
      </c>
      <c r="J41" s="2">
        <v>0</v>
      </c>
      <c r="K41" s="2"/>
      <c r="L41" s="1">
        <f t="shared" si="26"/>
        <v>5435540.0000000009</v>
      </c>
      <c r="M41" s="12">
        <f t="shared" si="26"/>
        <v>27496523</v>
      </c>
      <c r="N41" s="13">
        <f>L41+M41</f>
        <v>32932063</v>
      </c>
      <c r="P41" s="3" t="s">
        <v>14</v>
      </c>
      <c r="Q41" s="2">
        <v>1528</v>
      </c>
      <c r="R41" s="2">
        <v>4138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381</v>
      </c>
      <c r="Y41" s="2">
        <v>102</v>
      </c>
      <c r="Z41" s="2">
        <v>0</v>
      </c>
      <c r="AA41" s="1">
        <f t="shared" si="27"/>
        <v>1630</v>
      </c>
      <c r="AB41" s="12">
        <f t="shared" si="27"/>
        <v>4519</v>
      </c>
      <c r="AC41" s="13">
        <f>AA41+AB41</f>
        <v>6149</v>
      </c>
      <c r="AE41" s="3" t="s">
        <v>14</v>
      </c>
      <c r="AF41" s="2">
        <f t="shared" si="28"/>
        <v>3557.2905759162309</v>
      </c>
      <c r="AG41" s="2">
        <f t="shared" si="28"/>
        <v>6261.2549540840982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4166.535433070866</v>
      </c>
      <c r="AN41" s="2">
        <f t="shared" si="28"/>
        <v>0</v>
      </c>
      <c r="AO41" s="2" t="str">
        <f t="shared" si="28"/>
        <v>N.A.</v>
      </c>
      <c r="AP41" s="15">
        <f t="shared" si="28"/>
        <v>3334.6871165644179</v>
      </c>
      <c r="AQ41" s="16">
        <f t="shared" si="28"/>
        <v>6084.6477096702811</v>
      </c>
      <c r="AR41" s="13">
        <f t="shared" si="28"/>
        <v>5355.6778337941132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10612370</v>
      </c>
      <c r="C43" s="2">
        <f t="shared" si="29"/>
        <v>26244473</v>
      </c>
      <c r="D43" s="2">
        <f t="shared" si="29"/>
        <v>0</v>
      </c>
      <c r="E43" s="2">
        <f t="shared" si="29"/>
        <v>0</v>
      </c>
      <c r="F43" s="2">
        <f t="shared" si="29"/>
        <v>313040</v>
      </c>
      <c r="G43" s="2">
        <f t="shared" si="29"/>
        <v>0</v>
      </c>
      <c r="H43" s="2">
        <f t="shared" si="29"/>
        <v>5207588</v>
      </c>
      <c r="I43" s="2">
        <f t="shared" si="29"/>
        <v>1587450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16132998</v>
      </c>
      <c r="M43" s="12">
        <f t="shared" ref="M43" si="31">C43+E43+G43+I43+K43</f>
        <v>27831923</v>
      </c>
      <c r="N43" s="18">
        <f>L43+M43</f>
        <v>43964921</v>
      </c>
      <c r="P43" s="4" t="s">
        <v>16</v>
      </c>
      <c r="Q43" s="2">
        <f t="shared" ref="Q43:Z43" si="32">SUM(Q39:Q42)</f>
        <v>3232</v>
      </c>
      <c r="R43" s="2">
        <f t="shared" si="32"/>
        <v>4190</v>
      </c>
      <c r="S43" s="2">
        <f t="shared" si="32"/>
        <v>0</v>
      </c>
      <c r="T43" s="2">
        <f t="shared" si="32"/>
        <v>0</v>
      </c>
      <c r="U43" s="2">
        <f t="shared" si="32"/>
        <v>52</v>
      </c>
      <c r="V43" s="2">
        <f t="shared" si="32"/>
        <v>0</v>
      </c>
      <c r="W43" s="2">
        <f t="shared" si="32"/>
        <v>1684</v>
      </c>
      <c r="X43" s="2">
        <f t="shared" si="32"/>
        <v>381</v>
      </c>
      <c r="Y43" s="2">
        <f t="shared" si="32"/>
        <v>362</v>
      </c>
      <c r="Z43" s="2">
        <f t="shared" si="32"/>
        <v>0</v>
      </c>
      <c r="AA43" s="1">
        <f t="shared" ref="AA43" si="33">Q43+S43+U43+W43+Y43</f>
        <v>5330</v>
      </c>
      <c r="AB43" s="12">
        <f t="shared" ref="AB43" si="34">R43+T43+V43+X43+Z43</f>
        <v>4571</v>
      </c>
      <c r="AC43" s="18">
        <f>AA43+AB43</f>
        <v>9901</v>
      </c>
      <c r="AE43" s="4" t="s">
        <v>16</v>
      </c>
      <c r="AF43" s="2">
        <f t="shared" ref="AF43:AO43" si="35">IFERROR(B43/Q43, "N.A.")</f>
        <v>3283.5303217821784</v>
      </c>
      <c r="AG43" s="2">
        <f t="shared" si="35"/>
        <v>6263.5973747016706</v>
      </c>
      <c r="AH43" s="2" t="str">
        <f t="shared" si="35"/>
        <v>N.A.</v>
      </c>
      <c r="AI43" s="2" t="str">
        <f t="shared" si="35"/>
        <v>N.A.</v>
      </c>
      <c r="AJ43" s="2">
        <f t="shared" si="35"/>
        <v>6020</v>
      </c>
      <c r="AK43" s="2" t="str">
        <f t="shared" si="35"/>
        <v>N.A.</v>
      </c>
      <c r="AL43" s="2">
        <f t="shared" si="35"/>
        <v>3092.391923990499</v>
      </c>
      <c r="AM43" s="2">
        <f t="shared" si="35"/>
        <v>4166.535433070866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3026.8288930581612</v>
      </c>
      <c r="AQ43" s="16">
        <f t="shared" ref="AQ43" si="37">IFERROR(M43/AB43, "N.A.")</f>
        <v>6088.8039816232767</v>
      </c>
      <c r="AR43" s="13">
        <f t="shared" ref="AR43" si="38">IFERROR(N43/AC43, "N.A.")</f>
        <v>4440.4525805474195</v>
      </c>
    </row>
    <row r="44" spans="1:44" ht="15" customHeight="1" thickBot="1" x14ac:dyDescent="0.3">
      <c r="A44" s="5" t="s">
        <v>0</v>
      </c>
      <c r="B44" s="48">
        <f>B43+C43</f>
        <v>36856843</v>
      </c>
      <c r="C44" s="49"/>
      <c r="D44" s="48">
        <f>D43+E43</f>
        <v>0</v>
      </c>
      <c r="E44" s="49"/>
      <c r="F44" s="48">
        <f>F43+G43</f>
        <v>313040</v>
      </c>
      <c r="G44" s="49"/>
      <c r="H44" s="48">
        <f>H43+I43</f>
        <v>6795038</v>
      </c>
      <c r="I44" s="49"/>
      <c r="J44" s="48">
        <f>J43+K43</f>
        <v>0</v>
      </c>
      <c r="K44" s="49"/>
      <c r="L44" s="48">
        <f>L43+M43</f>
        <v>43964921</v>
      </c>
      <c r="M44" s="50"/>
      <c r="N44" s="19">
        <f>B44+D44+F44+H44+J44</f>
        <v>43964921</v>
      </c>
      <c r="P44" s="5" t="s">
        <v>0</v>
      </c>
      <c r="Q44" s="48">
        <f>Q43+R43</f>
        <v>7422</v>
      </c>
      <c r="R44" s="49"/>
      <c r="S44" s="48">
        <f>S43+T43</f>
        <v>0</v>
      </c>
      <c r="T44" s="49"/>
      <c r="U44" s="48">
        <f>U43+V43</f>
        <v>52</v>
      </c>
      <c r="V44" s="49"/>
      <c r="W44" s="48">
        <f>W43+X43</f>
        <v>2065</v>
      </c>
      <c r="X44" s="49"/>
      <c r="Y44" s="48">
        <f>Y43+Z43</f>
        <v>362</v>
      </c>
      <c r="Z44" s="49"/>
      <c r="AA44" s="48">
        <f>AA43+AB43</f>
        <v>9901</v>
      </c>
      <c r="AB44" s="50"/>
      <c r="AC44" s="19">
        <f>Q44+S44+U44+W44+Y44</f>
        <v>9901</v>
      </c>
      <c r="AE44" s="5" t="s">
        <v>0</v>
      </c>
      <c r="AF44" s="28">
        <f>IFERROR(B44/Q44,"N.A.")</f>
        <v>4965.8909997305309</v>
      </c>
      <c r="AG44" s="29"/>
      <c r="AH44" s="28" t="str">
        <f>IFERROR(D44/S44,"N.A.")</f>
        <v>N.A.</v>
      </c>
      <c r="AI44" s="29"/>
      <c r="AJ44" s="28">
        <f>IFERROR(F44/U44,"N.A.")</f>
        <v>6020</v>
      </c>
      <c r="AK44" s="29"/>
      <c r="AL44" s="28">
        <f>IFERROR(H44/W44,"N.A.")</f>
        <v>3290.5753026634384</v>
      </c>
      <c r="AM44" s="29"/>
      <c r="AN44" s="28">
        <f>IFERROR(J44/Y44,"N.A.")</f>
        <v>0</v>
      </c>
      <c r="AO44" s="29"/>
      <c r="AP44" s="28">
        <f>IFERROR(L44/AA44,"N.A.")</f>
        <v>4440.4525805474195</v>
      </c>
      <c r="AQ44" s="29"/>
      <c r="AR44" s="17">
        <f>IFERROR(N44/AC44, "N.A.")</f>
        <v>4440.4525805474195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3946fdfc-da00-409a-95df-cd9f19cc2a9a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2008 T3</dc:title>
  <dc:subject>Matriz Hussmanns Quintana Roo, 2008-T3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2025-12-16T14:24:38Z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